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1FB2571E-E4A3-4519-B0CD-983145B051D7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2017-2018" sheetId="1" r:id="rId1"/>
    <sheet name="2018-2019" sheetId="2" r:id="rId2"/>
    <sheet name="2019-2020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1" i="4" l="1"/>
  <c r="O20" i="4"/>
  <c r="N29" i="4" l="1"/>
  <c r="P48" i="4"/>
  <c r="P45" i="4"/>
  <c r="O45" i="4"/>
  <c r="M45" i="4"/>
  <c r="K45" i="4"/>
  <c r="I45" i="4"/>
  <c r="G45" i="4"/>
  <c r="E45" i="4"/>
  <c r="P44" i="4"/>
  <c r="O44" i="4"/>
  <c r="M44" i="4"/>
  <c r="K44" i="4"/>
  <c r="I44" i="4"/>
  <c r="G44" i="4"/>
  <c r="E44" i="4"/>
  <c r="P43" i="4"/>
  <c r="O43" i="4"/>
  <c r="M43" i="4"/>
  <c r="K43" i="4"/>
  <c r="I43" i="4"/>
  <c r="G43" i="4"/>
  <c r="E43" i="4"/>
  <c r="P42" i="4"/>
  <c r="O42" i="4"/>
  <c r="M42" i="4"/>
  <c r="K42" i="4"/>
  <c r="I42" i="4"/>
  <c r="G42" i="4"/>
  <c r="E42" i="4"/>
  <c r="P41" i="4"/>
  <c r="O41" i="4"/>
  <c r="M41" i="4"/>
  <c r="K41" i="4"/>
  <c r="I41" i="4"/>
  <c r="G41" i="4"/>
  <c r="E41" i="4"/>
  <c r="P40" i="4"/>
  <c r="O40" i="4"/>
  <c r="M40" i="4"/>
  <c r="K40" i="4"/>
  <c r="I40" i="4"/>
  <c r="G40" i="4"/>
  <c r="E40" i="4"/>
  <c r="P38" i="4"/>
  <c r="O38" i="4"/>
  <c r="M38" i="4"/>
  <c r="K38" i="4"/>
  <c r="I38" i="4"/>
  <c r="G38" i="4"/>
  <c r="E38" i="4"/>
  <c r="P37" i="4"/>
  <c r="O37" i="4"/>
  <c r="M37" i="4"/>
  <c r="K37" i="4"/>
  <c r="I37" i="4"/>
  <c r="G37" i="4"/>
  <c r="E37" i="4"/>
  <c r="P36" i="4"/>
  <c r="O36" i="4"/>
  <c r="M36" i="4"/>
  <c r="K36" i="4"/>
  <c r="I36" i="4"/>
  <c r="G36" i="4"/>
  <c r="E36" i="4"/>
  <c r="P35" i="4"/>
  <c r="O35" i="4"/>
  <c r="M35" i="4"/>
  <c r="K35" i="4"/>
  <c r="I35" i="4"/>
  <c r="G35" i="4"/>
  <c r="E35" i="4"/>
  <c r="P34" i="4"/>
  <c r="O34" i="4"/>
  <c r="M34" i="4"/>
  <c r="K34" i="4"/>
  <c r="I34" i="4"/>
  <c r="G34" i="4"/>
  <c r="E34" i="4"/>
  <c r="P33" i="4"/>
  <c r="O33" i="4"/>
  <c r="M33" i="4"/>
  <c r="K33" i="4"/>
  <c r="I33" i="4"/>
  <c r="G33" i="4"/>
  <c r="E33" i="4"/>
  <c r="P32" i="4"/>
  <c r="O32" i="4"/>
  <c r="M32" i="4"/>
  <c r="K32" i="4"/>
  <c r="I32" i="4"/>
  <c r="G32" i="4"/>
  <c r="E32" i="4"/>
  <c r="P31" i="4"/>
  <c r="P30" i="4"/>
  <c r="P28" i="4"/>
  <c r="P27" i="4"/>
  <c r="P26" i="4"/>
  <c r="P25" i="4"/>
  <c r="P24" i="4"/>
  <c r="M24" i="4"/>
  <c r="P23" i="4"/>
  <c r="P22" i="4"/>
  <c r="P21" i="4"/>
  <c r="P20" i="4"/>
  <c r="P9" i="4"/>
  <c r="P8" i="4"/>
  <c r="P7" i="4"/>
  <c r="P6" i="4"/>
  <c r="G26" i="4"/>
  <c r="M26" i="4" l="1"/>
  <c r="L29" i="4"/>
  <c r="M29" i="4" s="1"/>
  <c r="Q34" i="4"/>
  <c r="Q43" i="4"/>
  <c r="D56" i="4"/>
  <c r="D29" i="4"/>
  <c r="M23" i="4"/>
  <c r="O27" i="4"/>
  <c r="N47" i="4"/>
  <c r="N56" i="4"/>
  <c r="O56" i="4" s="1"/>
  <c r="M27" i="4"/>
  <c r="E26" i="4"/>
  <c r="K26" i="4"/>
  <c r="J56" i="4"/>
  <c r="K56" i="4" s="1"/>
  <c r="J29" i="4"/>
  <c r="H29" i="4"/>
  <c r="I29" i="4" s="1"/>
  <c r="M22" i="4"/>
  <c r="M25" i="4"/>
  <c r="Q33" i="4"/>
  <c r="Q42" i="4"/>
  <c r="M30" i="4"/>
  <c r="Q32" i="4"/>
  <c r="Q41" i="4"/>
  <c r="Q36" i="4"/>
  <c r="Q45" i="4"/>
  <c r="I26" i="4"/>
  <c r="I56" i="4"/>
  <c r="I28" i="4"/>
  <c r="Q40" i="4"/>
  <c r="Q38" i="4"/>
  <c r="Q37" i="4"/>
  <c r="Q35" i="4"/>
  <c r="Q44" i="4"/>
  <c r="P5" i="4"/>
  <c r="Q30" i="4" s="1"/>
  <c r="G30" i="4"/>
  <c r="O22" i="4"/>
  <c r="O23" i="4"/>
  <c r="O24" i="4"/>
  <c r="O25" i="4"/>
  <c r="O26" i="4"/>
  <c r="G29" i="4"/>
  <c r="I30" i="4"/>
  <c r="G56" i="4"/>
  <c r="K28" i="4"/>
  <c r="K29" i="4"/>
  <c r="O30" i="4"/>
  <c r="E22" i="4"/>
  <c r="E23" i="4"/>
  <c r="E24" i="4"/>
  <c r="E25" i="4"/>
  <c r="I27" i="4"/>
  <c r="M28" i="4"/>
  <c r="M56" i="4"/>
  <c r="G22" i="4"/>
  <c r="G23" i="4"/>
  <c r="G24" i="4"/>
  <c r="G25" i="4"/>
  <c r="K27" i="4"/>
  <c r="O28" i="4"/>
  <c r="O29" i="4"/>
  <c r="I22" i="4"/>
  <c r="I23" i="4"/>
  <c r="I24" i="4"/>
  <c r="I25" i="4"/>
  <c r="K22" i="4"/>
  <c r="K23" i="4"/>
  <c r="K24" i="4"/>
  <c r="K25" i="4"/>
  <c r="P29" i="4" l="1"/>
  <c r="Q29" i="4" s="1"/>
  <c r="P56" i="4"/>
  <c r="Q56" i="4" s="1"/>
  <c r="E56" i="4"/>
  <c r="P57" i="4"/>
  <c r="E29" i="4"/>
  <c r="Q25" i="4"/>
  <c r="Q24" i="4"/>
  <c r="Q27" i="4"/>
  <c r="Q22" i="4"/>
  <c r="Q23" i="4"/>
  <c r="Q28" i="4"/>
  <c r="Q26" i="4"/>
  <c r="P48" i="2"/>
  <c r="P56" i="2" l="1"/>
  <c r="P45" i="2"/>
  <c r="O45" i="2"/>
  <c r="M45" i="2"/>
  <c r="K45" i="2"/>
  <c r="I45" i="2"/>
  <c r="G45" i="2"/>
  <c r="E45" i="2"/>
  <c r="P44" i="2"/>
  <c r="O44" i="2"/>
  <c r="M44" i="2"/>
  <c r="K44" i="2"/>
  <c r="I44" i="2"/>
  <c r="G44" i="2"/>
  <c r="E44" i="2"/>
  <c r="P43" i="2"/>
  <c r="O43" i="2"/>
  <c r="M43" i="2"/>
  <c r="K43" i="2"/>
  <c r="I43" i="2"/>
  <c r="G43" i="2"/>
  <c r="E43" i="2"/>
  <c r="P42" i="2"/>
  <c r="O42" i="2"/>
  <c r="M42" i="2"/>
  <c r="K42" i="2"/>
  <c r="I42" i="2"/>
  <c r="G42" i="2"/>
  <c r="E42" i="2"/>
  <c r="P41" i="2"/>
  <c r="O41" i="2"/>
  <c r="M41" i="2"/>
  <c r="K41" i="2"/>
  <c r="I41" i="2"/>
  <c r="G41" i="2"/>
  <c r="E41" i="2"/>
  <c r="P40" i="2"/>
  <c r="O40" i="2"/>
  <c r="M40" i="2"/>
  <c r="K40" i="2"/>
  <c r="I40" i="2"/>
  <c r="G40" i="2"/>
  <c r="E40" i="2"/>
  <c r="P38" i="2"/>
  <c r="O38" i="2"/>
  <c r="M38" i="2"/>
  <c r="K38" i="2"/>
  <c r="I38" i="2"/>
  <c r="G38" i="2"/>
  <c r="E38" i="2"/>
  <c r="P37" i="2"/>
  <c r="O37" i="2"/>
  <c r="M37" i="2"/>
  <c r="K37" i="2"/>
  <c r="I37" i="2"/>
  <c r="G37" i="2"/>
  <c r="E37" i="2"/>
  <c r="P36" i="2"/>
  <c r="O36" i="2"/>
  <c r="M36" i="2"/>
  <c r="K36" i="2"/>
  <c r="I36" i="2"/>
  <c r="G36" i="2"/>
  <c r="E36" i="2"/>
  <c r="P35" i="2"/>
  <c r="O35" i="2"/>
  <c r="M35" i="2"/>
  <c r="K35" i="2"/>
  <c r="I35" i="2"/>
  <c r="G35" i="2"/>
  <c r="E35" i="2"/>
  <c r="P34" i="2"/>
  <c r="O34" i="2"/>
  <c r="M34" i="2"/>
  <c r="K34" i="2"/>
  <c r="I34" i="2"/>
  <c r="G34" i="2"/>
  <c r="E34" i="2"/>
  <c r="P33" i="2"/>
  <c r="O33" i="2"/>
  <c r="M33" i="2"/>
  <c r="K33" i="2"/>
  <c r="I33" i="2"/>
  <c r="G33" i="2"/>
  <c r="E33" i="2"/>
  <c r="P32" i="2"/>
  <c r="O32" i="2"/>
  <c r="M32" i="2"/>
  <c r="K32" i="2"/>
  <c r="I32" i="2"/>
  <c r="G32" i="2"/>
  <c r="E32" i="2"/>
  <c r="P31" i="2"/>
  <c r="P30" i="2"/>
  <c r="P29" i="2"/>
  <c r="P28" i="2"/>
  <c r="P27" i="2"/>
  <c r="P26" i="2"/>
  <c r="P25" i="2"/>
  <c r="P24" i="2"/>
  <c r="P23" i="2"/>
  <c r="P22" i="2"/>
  <c r="P21" i="2"/>
  <c r="P20" i="2"/>
  <c r="P9" i="2"/>
  <c r="P8" i="2"/>
  <c r="P7" i="2"/>
  <c r="P6" i="2"/>
  <c r="N5" i="2"/>
  <c r="L5" i="2"/>
  <c r="J5" i="2"/>
  <c r="H5" i="2"/>
  <c r="F5" i="2"/>
  <c r="D5" i="2"/>
  <c r="P56" i="1"/>
  <c r="P36" i="1"/>
  <c r="P37" i="1"/>
  <c r="P38" i="1"/>
  <c r="P40" i="1"/>
  <c r="P41" i="1"/>
  <c r="P42" i="1"/>
  <c r="P43" i="1"/>
  <c r="P44" i="1"/>
  <c r="P45" i="1"/>
  <c r="P33" i="1"/>
  <c r="P34" i="1"/>
  <c r="P35" i="1"/>
  <c r="P32" i="1"/>
  <c r="P31" i="1"/>
  <c r="P30" i="1"/>
  <c r="P29" i="1"/>
  <c r="P28" i="1"/>
  <c r="P27" i="1"/>
  <c r="P24" i="1"/>
  <c r="P25" i="1"/>
  <c r="P26" i="1"/>
  <c r="P23" i="1"/>
  <c r="P22" i="1"/>
  <c r="P21" i="1"/>
  <c r="P20" i="1"/>
  <c r="P9" i="1"/>
  <c r="O56" i="1"/>
  <c r="O33" i="1"/>
  <c r="O34" i="1"/>
  <c r="O35" i="1"/>
  <c r="O36" i="1"/>
  <c r="O37" i="1"/>
  <c r="O38" i="1"/>
  <c r="O40" i="1"/>
  <c r="O41" i="1"/>
  <c r="O42" i="1"/>
  <c r="O43" i="1"/>
  <c r="O44" i="1"/>
  <c r="O45" i="1"/>
  <c r="O32" i="1"/>
  <c r="N5" i="1"/>
  <c r="O24" i="1" s="1"/>
  <c r="M33" i="1"/>
  <c r="M34" i="1"/>
  <c r="M35" i="1"/>
  <c r="M36" i="1"/>
  <c r="M37" i="1"/>
  <c r="M38" i="1"/>
  <c r="M40" i="1"/>
  <c r="M41" i="1"/>
  <c r="M42" i="1"/>
  <c r="M43" i="1"/>
  <c r="M44" i="1"/>
  <c r="M45" i="1"/>
  <c r="M32" i="1"/>
  <c r="L5" i="1"/>
  <c r="M23" i="1" s="1"/>
  <c r="K33" i="1"/>
  <c r="K34" i="1"/>
  <c r="K35" i="1"/>
  <c r="K36" i="1"/>
  <c r="K37" i="1"/>
  <c r="K38" i="1"/>
  <c r="K40" i="1"/>
  <c r="K41" i="1"/>
  <c r="K42" i="1"/>
  <c r="K43" i="1"/>
  <c r="K44" i="1"/>
  <c r="K45" i="1"/>
  <c r="K32" i="1"/>
  <c r="J5" i="1"/>
  <c r="K56" i="1" s="1"/>
  <c r="I44" i="1"/>
  <c r="I45" i="1"/>
  <c r="I40" i="1"/>
  <c r="I41" i="1"/>
  <c r="I42" i="1"/>
  <c r="I43" i="1"/>
  <c r="I36" i="1"/>
  <c r="I37" i="1"/>
  <c r="I38" i="1"/>
  <c r="I33" i="1"/>
  <c r="I34" i="1"/>
  <c r="I35" i="1"/>
  <c r="I32" i="1"/>
  <c r="F5" i="1"/>
  <c r="G56" i="1" s="1"/>
  <c r="H5" i="1"/>
  <c r="I56" i="1" s="1"/>
  <c r="G44" i="1"/>
  <c r="G45" i="1"/>
  <c r="G40" i="1"/>
  <c r="G41" i="1"/>
  <c r="G42" i="1"/>
  <c r="G43" i="1"/>
  <c r="G35" i="1"/>
  <c r="G36" i="1"/>
  <c r="G37" i="1"/>
  <c r="G38" i="1"/>
  <c r="G33" i="1"/>
  <c r="G34" i="1"/>
  <c r="G32" i="1"/>
  <c r="E41" i="1"/>
  <c r="E42" i="1"/>
  <c r="E43" i="1"/>
  <c r="E44" i="1"/>
  <c r="E45" i="1"/>
  <c r="E40" i="1"/>
  <c r="E33" i="1"/>
  <c r="E34" i="1"/>
  <c r="E35" i="1"/>
  <c r="E36" i="1"/>
  <c r="E37" i="1"/>
  <c r="E38" i="1"/>
  <c r="E32" i="1"/>
  <c r="D5" i="1"/>
  <c r="E56" i="1" s="1"/>
  <c r="G22" i="1" l="1"/>
  <c r="O27" i="1"/>
  <c r="G29" i="1"/>
  <c r="Q33" i="1"/>
  <c r="Q45" i="1"/>
  <c r="Q38" i="1"/>
  <c r="Q32" i="1"/>
  <c r="O28" i="1"/>
  <c r="O22" i="1"/>
  <c r="O25" i="1"/>
  <c r="K24" i="1"/>
  <c r="O30" i="1"/>
  <c r="O23" i="1"/>
  <c r="O29" i="1"/>
  <c r="Q34" i="1"/>
  <c r="Q41" i="1"/>
  <c r="Q37" i="1"/>
  <c r="K22" i="1"/>
  <c r="K28" i="1"/>
  <c r="O26" i="1"/>
  <c r="K26" i="1"/>
  <c r="Q36" i="1"/>
  <c r="E25" i="1"/>
  <c r="G24" i="1"/>
  <c r="Q43" i="1"/>
  <c r="Q42" i="1"/>
  <c r="E56" i="2"/>
  <c r="K29" i="2"/>
  <c r="M56" i="2"/>
  <c r="G29" i="2"/>
  <c r="Q35" i="1"/>
  <c r="Q40" i="1"/>
  <c r="I56" i="2"/>
  <c r="G26" i="2"/>
  <c r="G25" i="2"/>
  <c r="E24" i="2"/>
  <c r="E26" i="2"/>
  <c r="O29" i="2"/>
  <c r="E23" i="1"/>
  <c r="G23" i="1"/>
  <c r="Q44" i="1"/>
  <c r="G30" i="2"/>
  <c r="Q45" i="2"/>
  <c r="Q33" i="2"/>
  <c r="Q35" i="2"/>
  <c r="Q37" i="2"/>
  <c r="Q40" i="2"/>
  <c r="Q42" i="2"/>
  <c r="Q32" i="2"/>
  <c r="Q34" i="2"/>
  <c r="Q36" i="2"/>
  <c r="Q38" i="2"/>
  <c r="Q41" i="2"/>
  <c r="Q43" i="2"/>
  <c r="P5" i="2"/>
  <c r="K24" i="2"/>
  <c r="G24" i="2"/>
  <c r="O24" i="2"/>
  <c r="E22" i="2"/>
  <c r="I22" i="2"/>
  <c r="M22" i="2"/>
  <c r="E23" i="2"/>
  <c r="I23" i="2"/>
  <c r="M23" i="2"/>
  <c r="I25" i="2"/>
  <c r="M25" i="2"/>
  <c r="I26" i="2"/>
  <c r="M26" i="2"/>
  <c r="I27" i="2"/>
  <c r="M27" i="2"/>
  <c r="I28" i="2"/>
  <c r="M28" i="2"/>
  <c r="E29" i="2"/>
  <c r="I29" i="2"/>
  <c r="M29" i="2"/>
  <c r="I30" i="2"/>
  <c r="O30" i="2"/>
  <c r="G56" i="2"/>
  <c r="K56" i="2"/>
  <c r="O56" i="2"/>
  <c r="G22" i="2"/>
  <c r="K22" i="2"/>
  <c r="O22" i="2"/>
  <c r="G23" i="2"/>
  <c r="K23" i="2"/>
  <c r="O23" i="2"/>
  <c r="I24" i="2"/>
  <c r="M24" i="2"/>
  <c r="E25" i="2"/>
  <c r="K25" i="2"/>
  <c r="O25" i="2"/>
  <c r="K26" i="2"/>
  <c r="O26" i="2"/>
  <c r="K27" i="2"/>
  <c r="O27" i="2"/>
  <c r="K28" i="2"/>
  <c r="O28" i="2"/>
  <c r="M30" i="2"/>
  <c r="Q44" i="2"/>
  <c r="E22" i="1"/>
  <c r="E29" i="1"/>
  <c r="I25" i="1"/>
  <c r="I23" i="1"/>
  <c r="I28" i="1"/>
  <c r="I26" i="1"/>
  <c r="K29" i="1"/>
  <c r="K27" i="1"/>
  <c r="K25" i="1"/>
  <c r="K23" i="1"/>
  <c r="M22" i="1"/>
  <c r="M28" i="1"/>
  <c r="M26" i="1"/>
  <c r="M24" i="1"/>
  <c r="M30" i="1"/>
  <c r="M56" i="1"/>
  <c r="I22" i="1"/>
  <c r="I24" i="1"/>
  <c r="I29" i="1"/>
  <c r="I27" i="1"/>
  <c r="I30" i="1"/>
  <c r="M29" i="1"/>
  <c r="M27" i="1"/>
  <c r="M25" i="1"/>
  <c r="P48" i="1"/>
  <c r="P6" i="1"/>
  <c r="P7" i="1"/>
  <c r="P8" i="1"/>
  <c r="P5" i="1" l="1"/>
  <c r="Q27" i="2"/>
  <c r="Q28" i="2"/>
  <c r="Q30" i="2"/>
  <c r="Q24" i="2"/>
  <c r="Q22" i="2"/>
  <c r="Q29" i="2"/>
  <c r="Q25" i="2"/>
  <c r="Q56" i="2"/>
  <c r="Q26" i="2"/>
  <c r="Q23" i="2"/>
  <c r="Q22" i="1" l="1"/>
  <c r="Q23" i="1"/>
  <c r="Q27" i="1"/>
  <c r="Q56" i="1"/>
  <c r="Q28" i="1"/>
  <c r="Q26" i="1"/>
  <c r="Q30" i="1"/>
  <c r="Q29" i="1"/>
  <c r="Q25" i="1"/>
  <c r="Q24" i="1"/>
</calcChain>
</file>

<file path=xl/sharedStrings.xml><?xml version="1.0" encoding="utf-8"?>
<sst xmlns="http://schemas.openxmlformats.org/spreadsheetml/2006/main" count="880" uniqueCount="171">
  <si>
    <t>N п/п</t>
  </si>
  <si>
    <t>Показатели</t>
  </si>
  <si>
    <t>Образовательная деятельность</t>
  </si>
  <si>
    <t>Общая численность учащихся</t>
  </si>
  <si>
    <t>Численность учащихся по образовательной программе начального общего образования</t>
  </si>
  <si>
    <t>Численность учащихся по образовательной программе основного общего образования</t>
  </si>
  <si>
    <t>Численность учащихся по образовательной программе среднего общего образования</t>
  </si>
  <si>
    <t>Численность/удельный вес численности учащихся, успевающих на "4" и "5" по результатам промежуточной аттестации, в общей численности учащихся</t>
  </si>
  <si>
    <t>Средний балл государственной итоговой аттестации выпускников 9 класса по русскому языку</t>
  </si>
  <si>
    <t>Средний балл государственной итоговой аттестации выпускников 9 класса по математике</t>
  </si>
  <si>
    <t>Средний балл единого государственного экзамена выпускников 11 класса по русскому языку</t>
  </si>
  <si>
    <t>Средний балл единого государственного экзамена выпускников 11 класса по математике (баз./проф.)</t>
  </si>
  <si>
    <t>Численность/удельный вес численности выпускников 9 класса, получивших неудовлетворительные результаты на государственной итоговой аттестации по русскому языку, в общей численности выпускников 9 класса</t>
  </si>
  <si>
    <t>Численность/удельный вес численности выпускников 9 класса, получивших неудовлетворительные результаты на государственной итоговой аттестации по математике, в общей численности выпускников 9 класса</t>
  </si>
  <si>
    <t>Численность/удельный вес численности выпускников 11 класса, получивших результаты ниже установленного минимального количества баллов единого государственного экзамена по русскому языку, в общей численности выпускников 11 класса</t>
  </si>
  <si>
    <t>Численность/удельный вес численности выпускников 11 класса, получивших результаты ниже установленного минимального количества баллов единого государственного экзамена по математике, в общей численности выпускников 11 класса</t>
  </si>
  <si>
    <t>Численность/удельный вес численности выпускников 9 класса, не получивших аттестаты об основном общем образовании, в общей численности выпускников 9 класса</t>
  </si>
  <si>
    <t>Численность/удельный вес численности выпускников 11 класса, не получивших аттестаты о среднем общем образовании, в общей численности выпускников 11 класса</t>
  </si>
  <si>
    <t>Численность/удельный вес численности выпускников 9 класса, получивших аттестаты об основном общем образовании с отличием, в общей численности выпускников 9 класса</t>
  </si>
  <si>
    <t>Численность/удельный вес численности выпускников 11 класса, получивших аттестаты о среднем общем образовании с отличием, в общей численности выпускников 11 класса</t>
  </si>
  <si>
    <t>Численность/удельный вес численности учащихся, принявших участие в различных олимпиадах, смотрах, конкурсах, в общей численности учащихся</t>
  </si>
  <si>
    <t>Численность/удельный вес численности учащихся - победителей и призеров олимпиад, смотров, конкурсов, в общей численности учащихся, в том числе:</t>
  </si>
  <si>
    <t>1.19.1</t>
  </si>
  <si>
    <t>Регионального уровня</t>
  </si>
  <si>
    <t>1.19.2</t>
  </si>
  <si>
    <t>Федерального уровня</t>
  </si>
  <si>
    <t>1.19.3</t>
  </si>
  <si>
    <t>Международного уровня</t>
  </si>
  <si>
    <t>Численность/удельный вес численности учащихся, получающих образование с углубленным изучением отдельных учебных предметов, в общей численности учащихся</t>
  </si>
  <si>
    <t>Численность/удельный вес численности учащихся, получающих образование в рамках профильного обучения, в общей численности учащихся</t>
  </si>
  <si>
    <t>Численность/удельный вес численности обучающихся с применением дистанционных образовательных технологий, электронного обучения, в общей численности учащихся</t>
  </si>
  <si>
    <t>Численность/удельный вес численности учащихся в рамках сетевой формы реализации образовательных программ, в общей численности учащихся</t>
  </si>
  <si>
    <t>Общая численность педагогических работников, в том числе:</t>
  </si>
  <si>
    <t>Численность/удельный вес численности педагогических работников, имеющих высшее образование, в общей численности педагогических работников</t>
  </si>
  <si>
    <t>Численность/удельный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</si>
  <si>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</si>
  <si>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</si>
  <si>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работников, в том числе:</t>
  </si>
  <si>
    <t>1.29.1</t>
  </si>
  <si>
    <t>Высшая</t>
  </si>
  <si>
    <t>1.29.2</t>
  </si>
  <si>
    <t>Первая</t>
  </si>
  <si>
    <t>Численность/удельный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</si>
  <si>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1.30.1</t>
  </si>
  <si>
    <t>До 5 лет</t>
  </si>
  <si>
    <t>1.30.2</t>
  </si>
  <si>
    <t>Свыше 30 лет</t>
  </si>
  <si>
    <t>Численность/удельный вес численности педагогических работников в общей численности педагогических работников в возрасте до 30 лет</t>
  </si>
  <si>
    <t>Численность/удельный вес численности педагогических работников в общей численности педагогических работников в возрасте от 55 лет</t>
  </si>
  <si>
    <t>Численность/удельный вес численности педагогических и административно-хозяйственных работников, прошедших за последние 5 лет повышение квалификации/профессиональную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</si>
  <si>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>Численность/удельный вес численности педагогических и административно-хозяйственных работников, прошедших повышение квалификации по применению в образовательном процессе федеральных государственных образовательных стандартов, в общей численности педагогических и административно-хозяйственных работников</t>
  </si>
  <si>
    <t>2.</t>
  </si>
  <si>
    <t>Инфраструктура</t>
  </si>
  <si>
    <t>Количество компьютеров в расчете на одного учащегося</t>
  </si>
  <si>
    <t>Количество экземпляров учебной и учебно-методической литературы из общего количества единиц хранения библиотечного фонда, состоящих на учете, в расчете на одного учащегося</t>
  </si>
  <si>
    <t>Наличие в образовательной организации системы электронного документооборота</t>
  </si>
  <si>
    <t>да</t>
  </si>
  <si>
    <t>Наличие читального зала библиотеки, в том числе:</t>
  </si>
  <si>
    <t>С обеспечением возможности работы на стационарных компьютерах или использования переносных компьютеров</t>
  </si>
  <si>
    <t>С медиатекой</t>
  </si>
  <si>
    <t>Оснащенного средствами сканирования и распознавания текстов</t>
  </si>
  <si>
    <t>С выходом в Интернет с компьютеров, расположенных в помещении библиотеки</t>
  </si>
  <si>
    <t>С контролируемой распечаткой бумажных материалов</t>
  </si>
  <si>
    <t>Численность/удельный вес численности учащихся, которым обеспечена возможность пользоваться широкополосным Интернетом (не менее 2 Мб/с), в общей численности учащихся</t>
  </si>
  <si>
    <t>Общая площадь помещений, в которых осуществляется образовательная деятельность, в расчете на одного учащегося</t>
  </si>
  <si>
    <t xml:space="preserve"> 1.1 </t>
  </si>
  <si>
    <t>Ермаковская школа</t>
  </si>
  <si>
    <t>Ед. измерения</t>
  </si>
  <si>
    <t>чел.</t>
  </si>
  <si>
    <t>чел./%</t>
  </si>
  <si>
    <t>кол-во баллов</t>
  </si>
  <si>
    <t>единиц</t>
  </si>
  <si>
    <t>да/нет</t>
  </si>
  <si>
    <t>кв. м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</si>
  <si>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</si>
  <si>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</si>
  <si>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</si>
  <si>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</si>
  <si>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</si>
  <si>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</si>
  <si>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</si>
  <si>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</si>
  <si>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</si>
  <si>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</si>
  <si>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</si>
  <si>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</si>
  <si>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</si>
  <si>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</si>
  <si>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</si>
  <si>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</si>
  <si>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</si>
  <si>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</si>
  <si>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2.1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</si>
  <si>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</si>
  <si>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</si>
  <si>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</si>
  <si>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</si>
  <si>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</si>
  <si>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 xml:space="preserve"> 1.25</t>
  </si>
  <si>
    <t xml:space="preserve"> 1.26</t>
  </si>
  <si>
    <t xml:space="preserve"> 1.27</t>
  </si>
  <si>
    <t xml:space="preserve"> 1.28</t>
  </si>
  <si>
    <t xml:space="preserve"> 1.29</t>
  </si>
  <si>
    <t xml:space="preserve"> 1.30</t>
  </si>
  <si>
    <t xml:space="preserve"> 1.31</t>
  </si>
  <si>
    <t xml:space="preserve"> 1.32</t>
  </si>
  <si>
    <t xml:space="preserve"> 1.33</t>
  </si>
  <si>
    <t xml:space="preserve"> 1.34</t>
  </si>
  <si>
    <t xml:space="preserve"> 2.2</t>
  </si>
  <si>
    <t xml:space="preserve"> 2.3</t>
  </si>
  <si>
    <t xml:space="preserve"> 2.4</t>
  </si>
  <si>
    <t xml:space="preserve"> 2.5</t>
  </si>
  <si>
    <t xml:space="preserve"> 2.4.1</t>
  </si>
  <si>
    <t xml:space="preserve"> 2.4.2</t>
  </si>
  <si>
    <t xml:space="preserve"> 2.4.3</t>
  </si>
  <si>
    <t xml:space="preserve"> 2.4.4</t>
  </si>
  <si>
    <t xml:space="preserve"> 2.4.5</t>
  </si>
  <si>
    <t xml:space="preserve"> 2.6</t>
  </si>
  <si>
    <t>Боковская школа</t>
  </si>
  <si>
    <t>нет</t>
  </si>
  <si>
    <t>0</t>
  </si>
  <si>
    <t>Каргалинская школа</t>
  </si>
  <si>
    <t>Поддубровинская школа</t>
  </si>
  <si>
    <t>Специальная коррекционная школа</t>
  </si>
  <si>
    <t>Викуловская школа №1</t>
  </si>
  <si>
    <t>ИТОГО по ОО</t>
  </si>
  <si>
    <t xml:space="preserve">Директор школы: </t>
  </si>
  <si>
    <t>Лотов А.А.</t>
  </si>
  <si>
    <t>Показатели самообследования муниципального автономного общеобразовательного учреждения "Викуловская средняя общеобразовательная школа №1" за 2017-2018 учебный год</t>
  </si>
  <si>
    <t>Показатели самообследования муниципального автономного общеобразовательного учреждения "Викуловская средняя общеобразовательная школа №1" за 2018-2019 учебный год</t>
  </si>
  <si>
    <t>5</t>
  </si>
  <si>
    <t>4</t>
  </si>
  <si>
    <t>3</t>
  </si>
  <si>
    <t>6</t>
  </si>
  <si>
    <t>2</t>
  </si>
  <si>
    <t>1</t>
  </si>
  <si>
    <t>7</t>
  </si>
  <si>
    <t>20</t>
  </si>
  <si>
    <t>35</t>
  </si>
  <si>
    <t>9</t>
  </si>
  <si>
    <t>8</t>
  </si>
  <si>
    <t>13</t>
  </si>
  <si>
    <t>10</t>
  </si>
  <si>
    <t>99</t>
  </si>
  <si>
    <t>11</t>
  </si>
  <si>
    <t>76</t>
  </si>
  <si>
    <t>12</t>
  </si>
  <si>
    <t>660</t>
  </si>
  <si>
    <t>45</t>
  </si>
  <si>
    <t>40</t>
  </si>
  <si>
    <t>15</t>
  </si>
  <si>
    <t>25</t>
  </si>
  <si>
    <t>12%</t>
  </si>
  <si>
    <t>7,3%</t>
  </si>
  <si>
    <t>18</t>
  </si>
  <si>
    <t>107</t>
  </si>
  <si>
    <t>78</t>
  </si>
  <si>
    <t>5,7%</t>
  </si>
  <si>
    <t>47</t>
  </si>
  <si>
    <t>103</t>
  </si>
  <si>
    <t>668</t>
  </si>
  <si>
    <t>44</t>
  </si>
  <si>
    <t>39</t>
  </si>
  <si>
    <t>24</t>
  </si>
  <si>
    <t>7,5%</t>
  </si>
  <si>
    <t>85.5</t>
  </si>
  <si>
    <t>Да</t>
  </si>
  <si>
    <t>95.2</t>
  </si>
  <si>
    <t>6%</t>
  </si>
  <si>
    <t>Толстыгин В.И.</t>
  </si>
  <si>
    <t>Показатели самообследования муниципального автономного общеобразовательного учреждения "Викуловская средняя общеобразовательная школа №1" за 2022-2023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</si>
</sst>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2" fillId="0" borderId="10" xfId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9" fontId="1" fillId="0" borderId="10" xfId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9" fontId="2" fillId="0" borderId="14" xfId="1" applyFont="1" applyBorder="1" applyAlignment="1">
      <alignment horizontal="center" vertical="center" wrapText="1"/>
    </xf>
    <xf numFmtId="9" fontId="1" fillId="0" borderId="14" xfId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164" fontId="1" fillId="3" borderId="10" xfId="1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9" fontId="2" fillId="3" borderId="10" xfId="0" applyNumberFormat="1" applyFont="1" applyFill="1" applyBorder="1" applyAlignment="1">
      <alignment horizontal="center" vertical="center" wrapText="1"/>
    </xf>
    <xf numFmtId="9" fontId="1" fillId="3" borderId="10" xfId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9" fontId="1" fillId="0" borderId="10" xfId="1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9" xfId="1" applyNumberFormat="1" applyFont="1" applyFill="1" applyBorder="1" applyAlignment="1">
      <alignment horizontal="center" vertical="center" wrapText="1"/>
    </xf>
    <xf numFmtId="0" fontId="2" fillId="3" borderId="19" xfId="0" applyNumberFormat="1" applyFont="1" applyFill="1" applyBorder="1" applyAlignment="1">
      <alignment horizontal="center" vertical="center" wrapText="1"/>
    </xf>
    <xf numFmtId="0" fontId="2" fillId="3" borderId="19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9" fontId="2" fillId="0" borderId="14" xfId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9" fontId="1" fillId="0" borderId="14" xfId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9" fontId="2" fillId="0" borderId="10" xfId="1" applyFont="1" applyFill="1" applyBorder="1" applyAlignment="1">
      <alignment horizontal="center" vertical="center" wrapText="1"/>
    </xf>
    <xf numFmtId="164" fontId="2" fillId="0" borderId="10" xfId="1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9" xfId="0" applyNumberFormat="1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0"/>
  <sheetViews>
    <sheetView workbookViewId="0">
      <selection activeCell="P48" sqref="P48:Q48"/>
    </sheetView>
  </sheetViews>
  <sheetFormatPr defaultRowHeight="15" x14ac:dyDescent="0.25"/>
  <cols>
    <col min="1" max="1" width="7.28515625" customWidth="1"/>
    <col min="2" max="2" width="67" customWidth="1"/>
    <col min="3" max="3" width="12.140625" style="8" customWidth="1"/>
    <col min="4" max="5" width="6.42578125" customWidth="1"/>
    <col min="6" max="6" width="6.7109375" customWidth="1"/>
    <col min="7" max="8" width="7" customWidth="1"/>
    <col min="9" max="9" width="7.42578125" customWidth="1"/>
    <col min="10" max="10" width="7.140625" customWidth="1"/>
    <col min="11" max="11" width="6.85546875" customWidth="1"/>
    <col min="12" max="13" width="7.85546875" style="1" customWidth="1"/>
    <col min="14" max="15" width="7.5703125" customWidth="1"/>
    <col min="16" max="16" width="8.7109375" customWidth="1"/>
    <col min="17" max="17" width="6.5703125" customWidth="1"/>
  </cols>
  <sheetData>
    <row r="1" spans="1:17" ht="42" customHeight="1" x14ac:dyDescent="0.3">
      <c r="B1" s="104" t="s">
        <v>128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1"/>
    </row>
    <row r="2" spans="1:17" ht="15.75" thickBot="1" x14ac:dyDescent="0.3"/>
    <row r="3" spans="1:17" ht="51.75" customHeight="1" thickBot="1" x14ac:dyDescent="0.3">
      <c r="A3" s="2" t="s">
        <v>0</v>
      </c>
      <c r="B3" s="3" t="s">
        <v>1</v>
      </c>
      <c r="C3" s="13" t="s">
        <v>67</v>
      </c>
      <c r="D3" s="96" t="s">
        <v>66</v>
      </c>
      <c r="E3" s="103"/>
      <c r="F3" s="96" t="s">
        <v>118</v>
      </c>
      <c r="G3" s="103"/>
      <c r="H3" s="96" t="s">
        <v>121</v>
      </c>
      <c r="I3" s="103"/>
      <c r="J3" s="96" t="s">
        <v>122</v>
      </c>
      <c r="K3" s="97"/>
      <c r="L3" s="105" t="s">
        <v>123</v>
      </c>
      <c r="M3" s="106"/>
      <c r="N3" s="96" t="s">
        <v>124</v>
      </c>
      <c r="O3" s="97"/>
      <c r="P3" s="86" t="s">
        <v>125</v>
      </c>
      <c r="Q3" s="87"/>
    </row>
    <row r="4" spans="1:17" ht="15.75" thickBot="1" x14ac:dyDescent="0.3">
      <c r="A4" s="4">
        <v>1</v>
      </c>
      <c r="B4" s="5" t="s">
        <v>2</v>
      </c>
      <c r="C4" s="14"/>
      <c r="D4" s="84"/>
      <c r="E4" s="100"/>
      <c r="F4" s="84"/>
      <c r="G4" s="100"/>
      <c r="H4" s="84"/>
      <c r="I4" s="100"/>
      <c r="J4" s="84"/>
      <c r="K4" s="100"/>
      <c r="L4" s="107"/>
      <c r="M4" s="108"/>
      <c r="N4" s="84"/>
      <c r="O4" s="85"/>
      <c r="P4" s="80"/>
      <c r="Q4" s="81"/>
    </row>
    <row r="5" spans="1:17" ht="15.75" thickBot="1" x14ac:dyDescent="0.3">
      <c r="A5" s="6" t="s">
        <v>65</v>
      </c>
      <c r="B5" s="5" t="s">
        <v>3</v>
      </c>
      <c r="C5" s="14" t="s">
        <v>68</v>
      </c>
      <c r="D5" s="84">
        <f>SUM(D6:E8)</f>
        <v>42</v>
      </c>
      <c r="E5" s="100"/>
      <c r="F5" s="84">
        <f t="shared" ref="F5" si="0">SUM(F6:G8)</f>
        <v>45</v>
      </c>
      <c r="G5" s="100"/>
      <c r="H5" s="84">
        <f t="shared" ref="H5" si="1">SUM(H6:I8)</f>
        <v>121</v>
      </c>
      <c r="I5" s="100"/>
      <c r="J5" s="84">
        <f t="shared" ref="J5" si="2">SUM(J6:K8)</f>
        <v>99</v>
      </c>
      <c r="K5" s="100"/>
      <c r="L5" s="84">
        <f t="shared" ref="L5" si="3">SUM(L6:M8)</f>
        <v>76</v>
      </c>
      <c r="M5" s="100"/>
      <c r="N5" s="84">
        <f t="shared" ref="N5" si="4">SUM(N6:O8)</f>
        <v>660</v>
      </c>
      <c r="O5" s="85"/>
      <c r="P5" s="80">
        <f t="shared" ref="P5" si="5">SUM(P6:Q8)</f>
        <v>1043</v>
      </c>
      <c r="Q5" s="81"/>
    </row>
    <row r="6" spans="1:17" ht="26.25" thickBot="1" x14ac:dyDescent="0.3">
      <c r="A6" s="6" t="s">
        <v>74</v>
      </c>
      <c r="B6" s="5" t="s">
        <v>4</v>
      </c>
      <c r="C6" s="14" t="s">
        <v>68</v>
      </c>
      <c r="D6" s="84">
        <v>17</v>
      </c>
      <c r="E6" s="100"/>
      <c r="F6" s="84">
        <v>20</v>
      </c>
      <c r="G6" s="100"/>
      <c r="H6" s="84">
        <v>56</v>
      </c>
      <c r="I6" s="100"/>
      <c r="J6" s="84">
        <v>47</v>
      </c>
      <c r="K6" s="100"/>
      <c r="L6" s="84">
        <v>24</v>
      </c>
      <c r="M6" s="100"/>
      <c r="N6" s="84">
        <v>302</v>
      </c>
      <c r="O6" s="85"/>
      <c r="P6" s="80">
        <f t="shared" ref="P6:P8" si="6">SUM(D6:N6)</f>
        <v>466</v>
      </c>
      <c r="Q6" s="81"/>
    </row>
    <row r="7" spans="1:17" ht="26.25" thickBot="1" x14ac:dyDescent="0.3">
      <c r="A7" s="6" t="s">
        <v>75</v>
      </c>
      <c r="B7" s="5" t="s">
        <v>5</v>
      </c>
      <c r="C7" s="14" t="s">
        <v>68</v>
      </c>
      <c r="D7" s="84">
        <v>16</v>
      </c>
      <c r="E7" s="100"/>
      <c r="F7" s="84">
        <v>25</v>
      </c>
      <c r="G7" s="100"/>
      <c r="H7" s="84">
        <v>59</v>
      </c>
      <c r="I7" s="100"/>
      <c r="J7" s="84">
        <v>41</v>
      </c>
      <c r="K7" s="100"/>
      <c r="L7" s="84">
        <v>52</v>
      </c>
      <c r="M7" s="100"/>
      <c r="N7" s="84">
        <v>293</v>
      </c>
      <c r="O7" s="85"/>
      <c r="P7" s="80">
        <f t="shared" si="6"/>
        <v>486</v>
      </c>
      <c r="Q7" s="81"/>
    </row>
    <row r="8" spans="1:17" ht="26.25" thickBot="1" x14ac:dyDescent="0.3">
      <c r="A8" s="6" t="s">
        <v>76</v>
      </c>
      <c r="B8" s="5" t="s">
        <v>6</v>
      </c>
      <c r="C8" s="14" t="s">
        <v>68</v>
      </c>
      <c r="D8" s="84">
        <v>9</v>
      </c>
      <c r="E8" s="100"/>
      <c r="F8" s="84">
        <v>0</v>
      </c>
      <c r="G8" s="100"/>
      <c r="H8" s="84">
        <v>6</v>
      </c>
      <c r="I8" s="100"/>
      <c r="J8" s="84">
        <v>11</v>
      </c>
      <c r="K8" s="100"/>
      <c r="L8" s="84">
        <v>0</v>
      </c>
      <c r="M8" s="100"/>
      <c r="N8" s="84">
        <v>65</v>
      </c>
      <c r="O8" s="85"/>
      <c r="P8" s="80">
        <f t="shared" si="6"/>
        <v>91</v>
      </c>
      <c r="Q8" s="81"/>
    </row>
    <row r="9" spans="1:17" ht="39" thickBot="1" x14ac:dyDescent="0.3">
      <c r="A9" s="6" t="s">
        <v>77</v>
      </c>
      <c r="B9" s="5" t="s">
        <v>7</v>
      </c>
      <c r="C9" s="14" t="s">
        <v>69</v>
      </c>
      <c r="D9" s="16">
        <v>17</v>
      </c>
      <c r="E9" s="26">
        <v>45.9</v>
      </c>
      <c r="F9" s="16">
        <v>20</v>
      </c>
      <c r="G9" s="26">
        <v>44</v>
      </c>
      <c r="H9" s="16">
        <v>43</v>
      </c>
      <c r="I9" s="26">
        <v>41.7</v>
      </c>
      <c r="J9" s="16">
        <v>44</v>
      </c>
      <c r="K9" s="26">
        <v>55</v>
      </c>
      <c r="L9" s="16">
        <v>31</v>
      </c>
      <c r="M9" s="26">
        <v>48</v>
      </c>
      <c r="N9" s="16">
        <v>298</v>
      </c>
      <c r="O9" s="17">
        <v>48.9</v>
      </c>
      <c r="P9" s="48">
        <f>D9+F9+H9+J9+L9+N9</f>
        <v>453</v>
      </c>
      <c r="Q9" s="36">
        <v>0.47</v>
      </c>
    </row>
    <row r="10" spans="1:17" ht="26.25" thickBot="1" x14ac:dyDescent="0.3">
      <c r="A10" s="6" t="s">
        <v>78</v>
      </c>
      <c r="B10" s="5" t="s">
        <v>8</v>
      </c>
      <c r="C10" s="14" t="s">
        <v>70</v>
      </c>
      <c r="D10" s="98">
        <v>23.5</v>
      </c>
      <c r="E10" s="102"/>
      <c r="F10" s="98">
        <v>29.25</v>
      </c>
      <c r="G10" s="102"/>
      <c r="H10" s="98">
        <v>27.7</v>
      </c>
      <c r="I10" s="102"/>
      <c r="J10" s="98">
        <v>31</v>
      </c>
      <c r="K10" s="102"/>
      <c r="L10" s="16"/>
      <c r="M10" s="26"/>
      <c r="N10" s="98">
        <v>30.1</v>
      </c>
      <c r="O10" s="99"/>
      <c r="P10" s="88">
        <v>29.2</v>
      </c>
      <c r="Q10" s="89"/>
    </row>
    <row r="11" spans="1:17" ht="26.25" thickBot="1" x14ac:dyDescent="0.3">
      <c r="A11" s="6" t="s">
        <v>79</v>
      </c>
      <c r="B11" s="5" t="s">
        <v>9</v>
      </c>
      <c r="C11" s="14" t="s">
        <v>70</v>
      </c>
      <c r="D11" s="98">
        <v>10.88</v>
      </c>
      <c r="E11" s="102"/>
      <c r="F11" s="98">
        <v>12.25</v>
      </c>
      <c r="G11" s="102"/>
      <c r="H11" s="98">
        <v>13.6</v>
      </c>
      <c r="I11" s="102"/>
      <c r="J11" s="98">
        <v>12.5</v>
      </c>
      <c r="K11" s="102"/>
      <c r="L11" s="16"/>
      <c r="M11" s="26"/>
      <c r="N11" s="98">
        <v>18.399999999999999</v>
      </c>
      <c r="O11" s="99"/>
      <c r="P11" s="88">
        <v>16.899999999999999</v>
      </c>
      <c r="Q11" s="89"/>
    </row>
    <row r="12" spans="1:17" ht="26.25" thickBot="1" x14ac:dyDescent="0.3">
      <c r="A12" s="6" t="s">
        <v>80</v>
      </c>
      <c r="B12" s="5" t="s">
        <v>10</v>
      </c>
      <c r="C12" s="14" t="s">
        <v>70</v>
      </c>
      <c r="D12" s="98">
        <v>65</v>
      </c>
      <c r="E12" s="102"/>
      <c r="F12" s="98">
        <v>0</v>
      </c>
      <c r="G12" s="102"/>
      <c r="H12" s="98">
        <v>75</v>
      </c>
      <c r="I12" s="102"/>
      <c r="J12" s="98">
        <v>63.67</v>
      </c>
      <c r="K12" s="102"/>
      <c r="L12" s="16"/>
      <c r="M12" s="26"/>
      <c r="N12" s="98">
        <v>69.900000000000006</v>
      </c>
      <c r="O12" s="99"/>
      <c r="P12" s="88">
        <v>68.5</v>
      </c>
      <c r="Q12" s="89"/>
    </row>
    <row r="13" spans="1:17" ht="26.25" thickBot="1" x14ac:dyDescent="0.3">
      <c r="A13" s="6" t="s">
        <v>81</v>
      </c>
      <c r="B13" s="5" t="s">
        <v>11</v>
      </c>
      <c r="C13" s="14" t="s">
        <v>70</v>
      </c>
      <c r="D13" s="18">
        <v>17.29</v>
      </c>
      <c r="E13" s="27">
        <v>59</v>
      </c>
      <c r="F13" s="18">
        <v>0</v>
      </c>
      <c r="G13" s="27">
        <v>0</v>
      </c>
      <c r="H13" s="18">
        <v>16.829999999999998</v>
      </c>
      <c r="I13" s="27">
        <v>37.799999999999997</v>
      </c>
      <c r="J13" s="18">
        <v>14.7</v>
      </c>
      <c r="K13" s="27">
        <v>0</v>
      </c>
      <c r="L13" s="16"/>
      <c r="M13" s="26"/>
      <c r="N13" s="18">
        <v>17.5</v>
      </c>
      <c r="O13" s="19">
        <v>58.7</v>
      </c>
      <c r="P13" s="49">
        <v>17.100000000000001</v>
      </c>
      <c r="Q13" s="37">
        <v>53</v>
      </c>
    </row>
    <row r="14" spans="1:17" ht="51.75" thickBot="1" x14ac:dyDescent="0.3">
      <c r="A14" s="6" t="s">
        <v>82</v>
      </c>
      <c r="B14" s="5" t="s">
        <v>12</v>
      </c>
      <c r="C14" s="14" t="s">
        <v>69</v>
      </c>
      <c r="D14" s="18">
        <v>0</v>
      </c>
      <c r="E14" s="27">
        <v>0</v>
      </c>
      <c r="F14" s="18">
        <v>0</v>
      </c>
      <c r="G14" s="27">
        <v>0</v>
      </c>
      <c r="H14" s="18">
        <v>0</v>
      </c>
      <c r="I14" s="27">
        <v>0</v>
      </c>
      <c r="J14" s="18">
        <v>0</v>
      </c>
      <c r="K14" s="27">
        <v>0</v>
      </c>
      <c r="L14" s="16"/>
      <c r="M14" s="26"/>
      <c r="N14" s="18">
        <v>0</v>
      </c>
      <c r="O14" s="19">
        <v>0</v>
      </c>
      <c r="P14" s="49">
        <v>0</v>
      </c>
      <c r="Q14" s="37">
        <v>0</v>
      </c>
    </row>
    <row r="15" spans="1:17" ht="51.75" thickBot="1" x14ac:dyDescent="0.3">
      <c r="A15" s="6" t="s">
        <v>83</v>
      </c>
      <c r="B15" s="5" t="s">
        <v>13</v>
      </c>
      <c r="C15" s="14" t="s">
        <v>69</v>
      </c>
      <c r="D15" s="20">
        <v>0</v>
      </c>
      <c r="E15" s="28">
        <v>0</v>
      </c>
      <c r="F15" s="20">
        <v>0</v>
      </c>
      <c r="G15" s="28">
        <v>0</v>
      </c>
      <c r="H15" s="20">
        <v>0</v>
      </c>
      <c r="I15" s="28">
        <v>0</v>
      </c>
      <c r="J15" s="20">
        <v>0</v>
      </c>
      <c r="K15" s="28">
        <v>0</v>
      </c>
      <c r="L15" s="16"/>
      <c r="M15" s="26"/>
      <c r="N15" s="20">
        <v>0</v>
      </c>
      <c r="O15" s="21">
        <v>0</v>
      </c>
      <c r="P15" s="50">
        <v>0</v>
      </c>
      <c r="Q15" s="38">
        <v>0</v>
      </c>
    </row>
    <row r="16" spans="1:17" ht="51.75" thickBot="1" x14ac:dyDescent="0.3">
      <c r="A16" s="6" t="s">
        <v>84</v>
      </c>
      <c r="B16" s="5" t="s">
        <v>14</v>
      </c>
      <c r="C16" s="14" t="s">
        <v>69</v>
      </c>
      <c r="D16" s="16">
        <v>0</v>
      </c>
      <c r="E16" s="26">
        <v>0</v>
      </c>
      <c r="F16" s="16"/>
      <c r="G16" s="26"/>
      <c r="H16" s="16">
        <v>0</v>
      </c>
      <c r="I16" s="26">
        <v>0</v>
      </c>
      <c r="J16" s="16">
        <v>0</v>
      </c>
      <c r="K16" s="26">
        <v>0</v>
      </c>
      <c r="L16" s="16"/>
      <c r="M16" s="26"/>
      <c r="N16" s="16">
        <v>0</v>
      </c>
      <c r="O16" s="17">
        <v>0</v>
      </c>
      <c r="P16" s="51">
        <v>0</v>
      </c>
      <c r="Q16" s="39">
        <v>0</v>
      </c>
    </row>
    <row r="17" spans="1:20" ht="51.75" thickBot="1" x14ac:dyDescent="0.3">
      <c r="A17" s="6" t="s">
        <v>85</v>
      </c>
      <c r="B17" s="5" t="s">
        <v>15</v>
      </c>
      <c r="C17" s="14" t="s">
        <v>69</v>
      </c>
      <c r="D17" s="16">
        <v>0</v>
      </c>
      <c r="E17" s="26">
        <v>0</v>
      </c>
      <c r="F17" s="16"/>
      <c r="G17" s="26"/>
      <c r="H17" s="16">
        <v>0</v>
      </c>
      <c r="I17" s="26">
        <v>0</v>
      </c>
      <c r="J17" s="16">
        <v>0</v>
      </c>
      <c r="K17" s="26">
        <v>0</v>
      </c>
      <c r="L17" s="16"/>
      <c r="M17" s="26"/>
      <c r="N17" s="16">
        <v>0</v>
      </c>
      <c r="O17" s="17">
        <v>0</v>
      </c>
      <c r="P17" s="51">
        <v>0</v>
      </c>
      <c r="Q17" s="39">
        <v>0</v>
      </c>
    </row>
    <row r="18" spans="1:20" ht="39" thickBot="1" x14ac:dyDescent="0.3">
      <c r="A18" s="6" t="s">
        <v>86</v>
      </c>
      <c r="B18" s="5" t="s">
        <v>16</v>
      </c>
      <c r="C18" s="14" t="s">
        <v>69</v>
      </c>
      <c r="D18" s="18">
        <v>0</v>
      </c>
      <c r="E18" s="27">
        <v>0</v>
      </c>
      <c r="F18" s="18">
        <v>0</v>
      </c>
      <c r="G18" s="27">
        <v>0</v>
      </c>
      <c r="H18" s="18">
        <v>0</v>
      </c>
      <c r="I18" s="27">
        <v>0</v>
      </c>
      <c r="J18" s="18">
        <v>0</v>
      </c>
      <c r="K18" s="27">
        <v>0</v>
      </c>
      <c r="L18" s="16"/>
      <c r="M18" s="26"/>
      <c r="N18" s="18">
        <v>0</v>
      </c>
      <c r="O18" s="19">
        <v>0</v>
      </c>
      <c r="P18" s="49">
        <v>0</v>
      </c>
      <c r="Q18" s="37">
        <v>0</v>
      </c>
    </row>
    <row r="19" spans="1:20" ht="39" thickBot="1" x14ac:dyDescent="0.3">
      <c r="A19" s="6" t="s">
        <v>87</v>
      </c>
      <c r="B19" s="5" t="s">
        <v>17</v>
      </c>
      <c r="C19" s="14" t="s">
        <v>69</v>
      </c>
      <c r="D19" s="16">
        <v>0</v>
      </c>
      <c r="E19" s="26">
        <v>0</v>
      </c>
      <c r="F19" s="16"/>
      <c r="G19" s="26"/>
      <c r="H19" s="16">
        <v>0</v>
      </c>
      <c r="I19" s="26">
        <v>0</v>
      </c>
      <c r="J19" s="16">
        <v>0</v>
      </c>
      <c r="K19" s="26">
        <v>0</v>
      </c>
      <c r="L19" s="16"/>
      <c r="M19" s="26"/>
      <c r="N19" s="16">
        <v>0</v>
      </c>
      <c r="O19" s="17">
        <v>0</v>
      </c>
      <c r="P19" s="51">
        <v>0</v>
      </c>
      <c r="Q19" s="39">
        <v>0</v>
      </c>
    </row>
    <row r="20" spans="1:20" ht="39" thickBot="1" x14ac:dyDescent="0.3">
      <c r="A20" s="6" t="s">
        <v>88</v>
      </c>
      <c r="B20" s="5" t="s">
        <v>18</v>
      </c>
      <c r="C20" s="14" t="s">
        <v>69</v>
      </c>
      <c r="D20" s="16">
        <v>0</v>
      </c>
      <c r="E20" s="26">
        <v>0</v>
      </c>
      <c r="F20" s="16">
        <v>0</v>
      </c>
      <c r="G20" s="26">
        <v>0</v>
      </c>
      <c r="H20" s="16">
        <v>0</v>
      </c>
      <c r="I20" s="26">
        <v>0</v>
      </c>
      <c r="J20" s="16">
        <v>0</v>
      </c>
      <c r="K20" s="26">
        <v>0</v>
      </c>
      <c r="L20" s="16"/>
      <c r="M20" s="26"/>
      <c r="N20" s="16">
        <v>2</v>
      </c>
      <c r="O20" s="55">
        <v>3.2000000000000001E-2</v>
      </c>
      <c r="P20" s="52">
        <f>D20+F20+H20+J20+L20+N20</f>
        <v>2</v>
      </c>
      <c r="Q20" s="36">
        <v>2.5000000000000001E-2</v>
      </c>
    </row>
    <row r="21" spans="1:20" ht="39" thickBot="1" x14ac:dyDescent="0.3">
      <c r="A21" s="6" t="s">
        <v>89</v>
      </c>
      <c r="B21" s="5" t="s">
        <v>19</v>
      </c>
      <c r="C21" s="14" t="s">
        <v>69</v>
      </c>
      <c r="D21" s="16">
        <v>0</v>
      </c>
      <c r="E21" s="26">
        <v>0</v>
      </c>
      <c r="F21" s="16"/>
      <c r="G21" s="26"/>
      <c r="H21" s="16">
        <v>0</v>
      </c>
      <c r="I21" s="26">
        <v>0</v>
      </c>
      <c r="J21" s="16">
        <v>0</v>
      </c>
      <c r="K21" s="26">
        <v>0</v>
      </c>
      <c r="L21" s="16"/>
      <c r="M21" s="26"/>
      <c r="N21" s="25" t="s">
        <v>132</v>
      </c>
      <c r="O21" s="31" t="s">
        <v>152</v>
      </c>
      <c r="P21" s="52">
        <f>D21+F21+H21+J21+L21+N21</f>
        <v>3</v>
      </c>
      <c r="Q21" s="40" t="s">
        <v>153</v>
      </c>
    </row>
    <row r="22" spans="1:20" ht="39" thickBot="1" x14ac:dyDescent="0.3">
      <c r="A22" s="6" t="s">
        <v>90</v>
      </c>
      <c r="B22" s="5" t="s">
        <v>20</v>
      </c>
      <c r="C22" s="14" t="s">
        <v>69</v>
      </c>
      <c r="D22" s="18">
        <v>42</v>
      </c>
      <c r="E22" s="29">
        <f>D22/$D$5</f>
        <v>1</v>
      </c>
      <c r="F22" s="18">
        <v>45</v>
      </c>
      <c r="G22" s="29">
        <f>F22/$F$5</f>
        <v>1</v>
      </c>
      <c r="H22" s="18">
        <v>121</v>
      </c>
      <c r="I22" s="29">
        <f>H22/$H$5</f>
        <v>1</v>
      </c>
      <c r="J22" s="18">
        <v>99</v>
      </c>
      <c r="K22" s="29">
        <f>J22/$J$5</f>
        <v>1</v>
      </c>
      <c r="L22" s="16">
        <v>40</v>
      </c>
      <c r="M22" s="29">
        <f>L22/$L$5</f>
        <v>0.52631578947368418</v>
      </c>
      <c r="N22" s="18">
        <v>660</v>
      </c>
      <c r="O22" s="22">
        <f>N22/$N$5</f>
        <v>1</v>
      </c>
      <c r="P22" s="53">
        <f>D22+F22+H22+J22+L22+N22</f>
        <v>1007</v>
      </c>
      <c r="Q22" s="41">
        <f>P22/$P$5</f>
        <v>0.96548418024928095</v>
      </c>
    </row>
    <row r="23" spans="1:20" ht="39" thickBot="1" x14ac:dyDescent="0.3">
      <c r="A23" s="6" t="s">
        <v>91</v>
      </c>
      <c r="B23" s="5" t="s">
        <v>21</v>
      </c>
      <c r="C23" s="14" t="s">
        <v>69</v>
      </c>
      <c r="D23" s="18">
        <v>21</v>
      </c>
      <c r="E23" s="29">
        <f>D23/D5</f>
        <v>0.5</v>
      </c>
      <c r="F23" s="18">
        <v>20</v>
      </c>
      <c r="G23" s="29">
        <f>F23/F5</f>
        <v>0.44444444444444442</v>
      </c>
      <c r="H23" s="18">
        <v>93</v>
      </c>
      <c r="I23" s="29">
        <f t="shared" ref="I23:I30" si="7">H23/$H$5</f>
        <v>0.76859504132231404</v>
      </c>
      <c r="J23" s="18">
        <v>43</v>
      </c>
      <c r="K23" s="29">
        <f t="shared" ref="K23:K29" si="8">J23/$J$5</f>
        <v>0.43434343434343436</v>
      </c>
      <c r="L23" s="16">
        <v>22</v>
      </c>
      <c r="M23" s="29">
        <f t="shared" ref="M23:M30" si="9">L23/$L$5</f>
        <v>0.28947368421052633</v>
      </c>
      <c r="N23" s="18">
        <v>412</v>
      </c>
      <c r="O23" s="22">
        <f t="shared" ref="O23:O30" si="10">N23/$N$5</f>
        <v>0.62424242424242427</v>
      </c>
      <c r="P23" s="53">
        <f>D23+F23+H23+J23+L23+N23</f>
        <v>611</v>
      </c>
      <c r="Q23" s="41">
        <f>P23/$P$5</f>
        <v>0.58581016299137101</v>
      </c>
    </row>
    <row r="24" spans="1:20" ht="15.75" thickBot="1" x14ac:dyDescent="0.3">
      <c r="A24" s="6" t="s">
        <v>22</v>
      </c>
      <c r="B24" s="5" t="s">
        <v>23</v>
      </c>
      <c r="C24" s="14" t="s">
        <v>69</v>
      </c>
      <c r="D24" s="18">
        <v>0</v>
      </c>
      <c r="E24" s="27">
        <v>0</v>
      </c>
      <c r="F24" s="25" t="s">
        <v>136</v>
      </c>
      <c r="G24" s="29">
        <f>F24/$F$5</f>
        <v>0.15555555555555556</v>
      </c>
      <c r="H24" s="25" t="s">
        <v>133</v>
      </c>
      <c r="I24" s="29">
        <f t="shared" si="7"/>
        <v>4.9586776859504134E-2</v>
      </c>
      <c r="J24" s="25" t="s">
        <v>134</v>
      </c>
      <c r="K24" s="29">
        <f t="shared" si="8"/>
        <v>2.0202020202020204E-2</v>
      </c>
      <c r="L24" s="25" t="s">
        <v>133</v>
      </c>
      <c r="M24" s="29">
        <f t="shared" si="9"/>
        <v>7.8947368421052627E-2</v>
      </c>
      <c r="N24" s="25" t="s">
        <v>141</v>
      </c>
      <c r="O24" s="22">
        <f t="shared" si="10"/>
        <v>1.9696969696969695E-2</v>
      </c>
      <c r="P24" s="53">
        <f t="shared" ref="P24:P26" si="11">D24+F24+H24+J24+L24+N24</f>
        <v>34</v>
      </c>
      <c r="Q24" s="41">
        <f t="shared" ref="Q24:Q26" si="12">P24/$P$5</f>
        <v>3.2598274209012464E-2</v>
      </c>
      <c r="T24" s="9"/>
    </row>
    <row r="25" spans="1:20" ht="15.75" thickBot="1" x14ac:dyDescent="0.3">
      <c r="A25" s="6" t="s">
        <v>24</v>
      </c>
      <c r="B25" s="5" t="s">
        <v>25</v>
      </c>
      <c r="C25" s="14" t="s">
        <v>69</v>
      </c>
      <c r="D25" s="18">
        <v>21</v>
      </c>
      <c r="E25" s="29">
        <f>D25/$D$5</f>
        <v>0.5</v>
      </c>
      <c r="F25" s="18">
        <v>0</v>
      </c>
      <c r="G25" s="27">
        <v>0</v>
      </c>
      <c r="H25" s="18">
        <v>8</v>
      </c>
      <c r="I25" s="29">
        <f t="shared" si="7"/>
        <v>6.6115702479338845E-2</v>
      </c>
      <c r="J25" s="25" t="s">
        <v>134</v>
      </c>
      <c r="K25" s="29">
        <f t="shared" si="8"/>
        <v>2.0202020202020204E-2</v>
      </c>
      <c r="L25" s="25" t="s">
        <v>134</v>
      </c>
      <c r="M25" s="29">
        <f t="shared" si="9"/>
        <v>2.6315789473684209E-2</v>
      </c>
      <c r="N25" s="25" t="s">
        <v>132</v>
      </c>
      <c r="O25" s="35">
        <f t="shared" si="10"/>
        <v>4.5454545454545452E-3</v>
      </c>
      <c r="P25" s="53">
        <f t="shared" si="11"/>
        <v>36</v>
      </c>
      <c r="Q25" s="41">
        <f t="shared" si="12"/>
        <v>3.451581975071908E-2</v>
      </c>
    </row>
    <row r="26" spans="1:20" ht="15.75" thickBot="1" x14ac:dyDescent="0.3">
      <c r="A26" s="6" t="s">
        <v>26</v>
      </c>
      <c r="B26" s="5" t="s">
        <v>27</v>
      </c>
      <c r="C26" s="14" t="s">
        <v>69</v>
      </c>
      <c r="D26" s="18">
        <v>0</v>
      </c>
      <c r="E26" s="27">
        <v>0</v>
      </c>
      <c r="F26" s="18">
        <v>0</v>
      </c>
      <c r="G26" s="27">
        <v>0</v>
      </c>
      <c r="H26" s="18">
        <v>11</v>
      </c>
      <c r="I26" s="29">
        <f>H26/$H$5</f>
        <v>9.0909090909090912E-2</v>
      </c>
      <c r="J26" s="33">
        <v>0</v>
      </c>
      <c r="K26" s="29">
        <f t="shared" si="8"/>
        <v>0</v>
      </c>
      <c r="L26" s="34">
        <v>1</v>
      </c>
      <c r="M26" s="29">
        <f t="shared" si="9"/>
        <v>1.3157894736842105E-2</v>
      </c>
      <c r="N26" s="33">
        <v>0</v>
      </c>
      <c r="O26" s="22">
        <f t="shared" si="10"/>
        <v>0</v>
      </c>
      <c r="P26" s="53">
        <f t="shared" si="11"/>
        <v>12</v>
      </c>
      <c r="Q26" s="41">
        <f t="shared" si="12"/>
        <v>1.1505273250239693E-2</v>
      </c>
    </row>
    <row r="27" spans="1:20" ht="39" thickBot="1" x14ac:dyDescent="0.3">
      <c r="A27" s="6" t="s">
        <v>93</v>
      </c>
      <c r="B27" s="5" t="s">
        <v>28</v>
      </c>
      <c r="C27" s="14" t="s">
        <v>69</v>
      </c>
      <c r="D27" s="16">
        <v>0</v>
      </c>
      <c r="E27" s="26">
        <v>0</v>
      </c>
      <c r="F27" s="16">
        <v>0</v>
      </c>
      <c r="G27" s="26">
        <v>0</v>
      </c>
      <c r="H27" s="16">
        <v>0</v>
      </c>
      <c r="I27" s="29">
        <f t="shared" si="7"/>
        <v>0</v>
      </c>
      <c r="J27" s="16">
        <v>0</v>
      </c>
      <c r="K27" s="29">
        <f t="shared" si="8"/>
        <v>0</v>
      </c>
      <c r="L27" s="16">
        <v>0</v>
      </c>
      <c r="M27" s="29">
        <f t="shared" si="9"/>
        <v>0</v>
      </c>
      <c r="N27" s="16">
        <v>0</v>
      </c>
      <c r="O27" s="22">
        <f t="shared" si="10"/>
        <v>0</v>
      </c>
      <c r="P27" s="53">
        <f t="shared" ref="P27:P32" si="13">D27+F27+H27+J27+L27+N27</f>
        <v>0</v>
      </c>
      <c r="Q27" s="41">
        <f>P27/$P$5</f>
        <v>0</v>
      </c>
    </row>
    <row r="28" spans="1:20" ht="39" thickBot="1" x14ac:dyDescent="0.3">
      <c r="A28" s="6" t="s">
        <v>94</v>
      </c>
      <c r="B28" s="5" t="s">
        <v>29</v>
      </c>
      <c r="C28" s="14" t="s">
        <v>69</v>
      </c>
      <c r="D28" s="16">
        <v>0</v>
      </c>
      <c r="E28" s="26">
        <v>0</v>
      </c>
      <c r="F28" s="16">
        <v>0</v>
      </c>
      <c r="G28" s="26">
        <v>0</v>
      </c>
      <c r="H28" s="16">
        <v>0</v>
      </c>
      <c r="I28" s="29">
        <f t="shared" si="7"/>
        <v>0</v>
      </c>
      <c r="J28" s="16">
        <v>0</v>
      </c>
      <c r="K28" s="29">
        <f t="shared" si="8"/>
        <v>0</v>
      </c>
      <c r="L28" s="16">
        <v>0</v>
      </c>
      <c r="M28" s="29">
        <f t="shared" si="9"/>
        <v>0</v>
      </c>
      <c r="N28" s="16">
        <v>55</v>
      </c>
      <c r="O28" s="22">
        <f t="shared" si="10"/>
        <v>8.3333333333333329E-2</v>
      </c>
      <c r="P28" s="53">
        <f t="shared" si="13"/>
        <v>55</v>
      </c>
      <c r="Q28" s="41">
        <f>P28/$P$5</f>
        <v>5.2732502396931925E-2</v>
      </c>
    </row>
    <row r="29" spans="1:20" ht="39.75" customHeight="1" thickBot="1" x14ac:dyDescent="0.3">
      <c r="A29" s="6" t="s">
        <v>95</v>
      </c>
      <c r="B29" s="5" t="s">
        <v>30</v>
      </c>
      <c r="C29" s="14" t="s">
        <v>69</v>
      </c>
      <c r="D29" s="18">
        <v>42</v>
      </c>
      <c r="E29" s="29">
        <f>D29/$D$5</f>
        <v>1</v>
      </c>
      <c r="F29" s="18">
        <v>45</v>
      </c>
      <c r="G29" s="29">
        <f>F29/$F$5</f>
        <v>1</v>
      </c>
      <c r="H29" s="18">
        <v>121</v>
      </c>
      <c r="I29" s="29">
        <f t="shared" si="7"/>
        <v>1</v>
      </c>
      <c r="J29" s="25" t="s">
        <v>143</v>
      </c>
      <c r="K29" s="29">
        <f t="shared" si="8"/>
        <v>1</v>
      </c>
      <c r="L29" s="25" t="s">
        <v>145</v>
      </c>
      <c r="M29" s="29">
        <f t="shared" si="9"/>
        <v>1</v>
      </c>
      <c r="N29" s="25" t="s">
        <v>147</v>
      </c>
      <c r="O29" s="22">
        <f t="shared" si="10"/>
        <v>1</v>
      </c>
      <c r="P29" s="53">
        <f t="shared" si="13"/>
        <v>1043</v>
      </c>
      <c r="Q29" s="41">
        <f>P29/$P$5</f>
        <v>1</v>
      </c>
    </row>
    <row r="30" spans="1:20" ht="39" thickBot="1" x14ac:dyDescent="0.3">
      <c r="A30" s="6" t="s">
        <v>96</v>
      </c>
      <c r="B30" s="5" t="s">
        <v>31</v>
      </c>
      <c r="C30" s="14" t="s">
        <v>69</v>
      </c>
      <c r="D30" s="16">
        <v>0</v>
      </c>
      <c r="E30" s="26">
        <v>0</v>
      </c>
      <c r="F30" s="25" t="s">
        <v>137</v>
      </c>
      <c r="G30" s="32" t="s">
        <v>138</v>
      </c>
      <c r="H30" s="25" t="s">
        <v>133</v>
      </c>
      <c r="I30" s="29">
        <f t="shared" si="7"/>
        <v>4.9586776859504134E-2</v>
      </c>
      <c r="J30" s="25" t="s">
        <v>120</v>
      </c>
      <c r="K30" s="32" t="s">
        <v>120</v>
      </c>
      <c r="L30" s="25" t="s">
        <v>120</v>
      </c>
      <c r="M30" s="29">
        <f t="shared" si="9"/>
        <v>0</v>
      </c>
      <c r="N30" s="25" t="s">
        <v>120</v>
      </c>
      <c r="O30" s="22">
        <f t="shared" si="10"/>
        <v>0</v>
      </c>
      <c r="P30" s="53">
        <f t="shared" si="13"/>
        <v>26</v>
      </c>
      <c r="Q30" s="41">
        <f>P30/$P$5</f>
        <v>2.4928092042186004E-2</v>
      </c>
    </row>
    <row r="31" spans="1:20" ht="15.75" thickBot="1" x14ac:dyDescent="0.3">
      <c r="A31" s="6" t="s">
        <v>97</v>
      </c>
      <c r="B31" s="5" t="s">
        <v>32</v>
      </c>
      <c r="C31" s="14" t="s">
        <v>68</v>
      </c>
      <c r="D31" s="84">
        <v>8</v>
      </c>
      <c r="E31" s="100"/>
      <c r="F31" s="84">
        <v>11</v>
      </c>
      <c r="G31" s="100"/>
      <c r="H31" s="84">
        <v>16</v>
      </c>
      <c r="I31" s="100"/>
      <c r="J31" s="84">
        <v>15</v>
      </c>
      <c r="K31" s="100"/>
      <c r="L31" s="84">
        <v>14</v>
      </c>
      <c r="M31" s="100"/>
      <c r="N31" s="84">
        <v>50</v>
      </c>
      <c r="O31" s="85"/>
      <c r="P31" s="90">
        <f t="shared" si="13"/>
        <v>114</v>
      </c>
      <c r="Q31" s="91"/>
    </row>
    <row r="32" spans="1:20" ht="39" thickBot="1" x14ac:dyDescent="0.3">
      <c r="A32" s="6" t="s">
        <v>98</v>
      </c>
      <c r="B32" s="5" t="s">
        <v>33</v>
      </c>
      <c r="C32" s="14" t="s">
        <v>69</v>
      </c>
      <c r="D32" s="23" t="s">
        <v>130</v>
      </c>
      <c r="E32" s="30">
        <f>D32/$D$31</f>
        <v>0.625</v>
      </c>
      <c r="F32" s="25" t="s">
        <v>139</v>
      </c>
      <c r="G32" s="30">
        <f>F32/$F$31</f>
        <v>0.81818181818181823</v>
      </c>
      <c r="H32" s="25" t="s">
        <v>141</v>
      </c>
      <c r="I32" s="30">
        <f>H32/$H$31</f>
        <v>0.8125</v>
      </c>
      <c r="J32" s="25" t="s">
        <v>139</v>
      </c>
      <c r="K32" s="30">
        <f>J32/$J$31</f>
        <v>0.6</v>
      </c>
      <c r="L32" s="25" t="s">
        <v>146</v>
      </c>
      <c r="M32" s="30">
        <f>L32/$L$31</f>
        <v>0.8571428571428571</v>
      </c>
      <c r="N32" s="25" t="s">
        <v>148</v>
      </c>
      <c r="O32" s="24">
        <f>N32/$N$31</f>
        <v>0.9</v>
      </c>
      <c r="P32" s="53">
        <f t="shared" si="13"/>
        <v>93</v>
      </c>
      <c r="Q32" s="42">
        <f>P32/$P$31</f>
        <v>0.81578947368421051</v>
      </c>
    </row>
    <row r="33" spans="1:17" ht="39" thickBot="1" x14ac:dyDescent="0.3">
      <c r="A33" s="6" t="s">
        <v>99</v>
      </c>
      <c r="B33" s="5" t="s">
        <v>34</v>
      </c>
      <c r="C33" s="14" t="s">
        <v>69</v>
      </c>
      <c r="D33" s="25" t="s">
        <v>131</v>
      </c>
      <c r="E33" s="30">
        <f t="shared" ref="E33:E45" si="14">D33/$D$31</f>
        <v>0.5</v>
      </c>
      <c r="F33" s="25" t="s">
        <v>139</v>
      </c>
      <c r="G33" s="30">
        <f t="shared" ref="G33:G45" si="15">F33/$F$31</f>
        <v>0.81818181818181823</v>
      </c>
      <c r="H33" s="25" t="s">
        <v>141</v>
      </c>
      <c r="I33" s="30">
        <f t="shared" ref="I33:I42" si="16">H33/$H$31</f>
        <v>0.8125</v>
      </c>
      <c r="J33" s="25" t="s">
        <v>139</v>
      </c>
      <c r="K33" s="30">
        <f t="shared" ref="K33:K45" si="17">J33/$J$31</f>
        <v>0.6</v>
      </c>
      <c r="L33" s="25" t="s">
        <v>144</v>
      </c>
      <c r="M33" s="30">
        <f t="shared" ref="M33:M45" si="18">L33/$L$31</f>
        <v>0.7857142857142857</v>
      </c>
      <c r="N33" s="25" t="s">
        <v>148</v>
      </c>
      <c r="O33" s="24">
        <f t="shared" ref="O33:O45" si="19">N33/$N$31</f>
        <v>0.9</v>
      </c>
      <c r="P33" s="53">
        <f t="shared" ref="P33:P36" si="20">D33+F33+H33+J33+L33+N33</f>
        <v>91</v>
      </c>
      <c r="Q33" s="42">
        <f t="shared" ref="Q33:Q45" si="21">P33/$P$31</f>
        <v>0.79824561403508776</v>
      </c>
    </row>
    <row r="34" spans="1:17" ht="39" thickBot="1" x14ac:dyDescent="0.3">
      <c r="A34" s="6" t="s">
        <v>100</v>
      </c>
      <c r="B34" s="5" t="s">
        <v>35</v>
      </c>
      <c r="C34" s="14" t="s">
        <v>69</v>
      </c>
      <c r="D34" s="25" t="s">
        <v>132</v>
      </c>
      <c r="E34" s="30">
        <f t="shared" si="14"/>
        <v>0.375</v>
      </c>
      <c r="F34" s="25" t="s">
        <v>134</v>
      </c>
      <c r="G34" s="30">
        <f t="shared" si="15"/>
        <v>0.18181818181818182</v>
      </c>
      <c r="H34" s="25" t="s">
        <v>132</v>
      </c>
      <c r="I34" s="30">
        <f t="shared" si="16"/>
        <v>0.1875</v>
      </c>
      <c r="J34" s="25" t="s">
        <v>130</v>
      </c>
      <c r="K34" s="30">
        <f t="shared" si="17"/>
        <v>0.33333333333333331</v>
      </c>
      <c r="L34" s="25" t="s">
        <v>134</v>
      </c>
      <c r="M34" s="30">
        <f t="shared" si="18"/>
        <v>0.14285714285714285</v>
      </c>
      <c r="N34" s="25" t="s">
        <v>130</v>
      </c>
      <c r="O34" s="24">
        <f t="shared" si="19"/>
        <v>0.1</v>
      </c>
      <c r="P34" s="53">
        <f t="shared" si="20"/>
        <v>20</v>
      </c>
      <c r="Q34" s="42">
        <f t="shared" si="21"/>
        <v>0.17543859649122806</v>
      </c>
    </row>
    <row r="35" spans="1:17" ht="51.75" thickBot="1" x14ac:dyDescent="0.3">
      <c r="A35" s="6" t="s">
        <v>101</v>
      </c>
      <c r="B35" s="5" t="s">
        <v>36</v>
      </c>
      <c r="C35" s="14" t="s">
        <v>69</v>
      </c>
      <c r="D35" s="25" t="s">
        <v>132</v>
      </c>
      <c r="E35" s="30">
        <f t="shared" si="14"/>
        <v>0.375</v>
      </c>
      <c r="F35" s="25" t="s">
        <v>134</v>
      </c>
      <c r="G35" s="30">
        <f t="shared" si="15"/>
        <v>0.18181818181818182</v>
      </c>
      <c r="H35" s="25" t="s">
        <v>132</v>
      </c>
      <c r="I35" s="30">
        <f t="shared" si="16"/>
        <v>0.1875</v>
      </c>
      <c r="J35" s="25" t="s">
        <v>130</v>
      </c>
      <c r="K35" s="30">
        <f t="shared" si="17"/>
        <v>0.33333333333333331</v>
      </c>
      <c r="L35" s="25" t="s">
        <v>134</v>
      </c>
      <c r="M35" s="30">
        <f t="shared" si="18"/>
        <v>0.14285714285714285</v>
      </c>
      <c r="N35" s="25" t="s">
        <v>130</v>
      </c>
      <c r="O35" s="24">
        <f t="shared" si="19"/>
        <v>0.1</v>
      </c>
      <c r="P35" s="53">
        <f t="shared" si="20"/>
        <v>20</v>
      </c>
      <c r="Q35" s="42">
        <f t="shared" si="21"/>
        <v>0.17543859649122806</v>
      </c>
    </row>
    <row r="36" spans="1:17" ht="51.75" thickBot="1" x14ac:dyDescent="0.3">
      <c r="A36" s="6" t="s">
        <v>102</v>
      </c>
      <c r="B36" s="5" t="s">
        <v>37</v>
      </c>
      <c r="C36" s="14" t="s">
        <v>69</v>
      </c>
      <c r="D36" s="25" t="s">
        <v>133</v>
      </c>
      <c r="E36" s="30">
        <f t="shared" si="14"/>
        <v>0.75</v>
      </c>
      <c r="F36" s="25" t="s">
        <v>140</v>
      </c>
      <c r="G36" s="30">
        <f t="shared" si="15"/>
        <v>0.72727272727272729</v>
      </c>
      <c r="H36" s="25" t="s">
        <v>142</v>
      </c>
      <c r="I36" s="30">
        <f>H36/$H$31</f>
        <v>0.625</v>
      </c>
      <c r="J36" s="25" t="s">
        <v>144</v>
      </c>
      <c r="K36" s="30">
        <f t="shared" si="17"/>
        <v>0.73333333333333328</v>
      </c>
      <c r="L36" s="25" t="s">
        <v>140</v>
      </c>
      <c r="M36" s="30">
        <f t="shared" si="18"/>
        <v>0.5714285714285714</v>
      </c>
      <c r="N36" s="25" t="s">
        <v>149</v>
      </c>
      <c r="O36" s="24">
        <f t="shared" si="19"/>
        <v>0.8</v>
      </c>
      <c r="P36" s="53">
        <f t="shared" si="20"/>
        <v>83</v>
      </c>
      <c r="Q36" s="42">
        <f t="shared" si="21"/>
        <v>0.72807017543859653</v>
      </c>
    </row>
    <row r="37" spans="1:17" ht="15.75" thickBot="1" x14ac:dyDescent="0.3">
      <c r="A37" s="6" t="s">
        <v>38</v>
      </c>
      <c r="B37" s="5" t="s">
        <v>39</v>
      </c>
      <c r="C37" s="14" t="s">
        <v>69</v>
      </c>
      <c r="D37" s="25" t="s">
        <v>134</v>
      </c>
      <c r="E37" s="30">
        <f t="shared" si="14"/>
        <v>0.25</v>
      </c>
      <c r="F37" s="25" t="s">
        <v>135</v>
      </c>
      <c r="G37" s="30">
        <f t="shared" si="15"/>
        <v>9.0909090909090912E-2</v>
      </c>
      <c r="H37" s="25" t="s">
        <v>131</v>
      </c>
      <c r="I37" s="30">
        <f t="shared" si="16"/>
        <v>0.25</v>
      </c>
      <c r="J37" s="25" t="s">
        <v>133</v>
      </c>
      <c r="K37" s="30">
        <f t="shared" si="17"/>
        <v>0.4</v>
      </c>
      <c r="L37" s="25" t="s">
        <v>135</v>
      </c>
      <c r="M37" s="30">
        <f t="shared" si="18"/>
        <v>7.1428571428571425E-2</v>
      </c>
      <c r="N37" s="25" t="s">
        <v>150</v>
      </c>
      <c r="O37" s="24">
        <f t="shared" si="19"/>
        <v>0.3</v>
      </c>
      <c r="P37" s="53">
        <f t="shared" ref="P37:P45" si="22">D37+F37+H37+J37+L37+N37</f>
        <v>29</v>
      </c>
      <c r="Q37" s="42">
        <f t="shared" si="21"/>
        <v>0.25438596491228072</v>
      </c>
    </row>
    <row r="38" spans="1:17" ht="15.75" thickBot="1" x14ac:dyDescent="0.3">
      <c r="A38" s="6" t="s">
        <v>40</v>
      </c>
      <c r="B38" s="5" t="s">
        <v>41</v>
      </c>
      <c r="C38" s="14" t="s">
        <v>69</v>
      </c>
      <c r="D38" s="25" t="s">
        <v>131</v>
      </c>
      <c r="E38" s="30">
        <f t="shared" si="14"/>
        <v>0.5</v>
      </c>
      <c r="F38" s="25" t="s">
        <v>136</v>
      </c>
      <c r="G38" s="30">
        <f t="shared" si="15"/>
        <v>0.63636363636363635</v>
      </c>
      <c r="H38" s="25" t="s">
        <v>136</v>
      </c>
      <c r="I38" s="30">
        <f t="shared" si="16"/>
        <v>0.4375</v>
      </c>
      <c r="J38" s="25" t="s">
        <v>130</v>
      </c>
      <c r="K38" s="30">
        <f t="shared" si="17"/>
        <v>0.33333333333333331</v>
      </c>
      <c r="L38" s="25" t="s">
        <v>136</v>
      </c>
      <c r="M38" s="30">
        <f t="shared" si="18"/>
        <v>0.5</v>
      </c>
      <c r="N38" s="25" t="s">
        <v>151</v>
      </c>
      <c r="O38" s="24">
        <f t="shared" si="19"/>
        <v>0.5</v>
      </c>
      <c r="P38" s="53">
        <f t="shared" si="22"/>
        <v>55</v>
      </c>
      <c r="Q38" s="42">
        <f t="shared" si="21"/>
        <v>0.48245614035087719</v>
      </c>
    </row>
    <row r="39" spans="1:17" ht="39" thickBot="1" x14ac:dyDescent="0.3">
      <c r="A39" s="6" t="s">
        <v>103</v>
      </c>
      <c r="B39" s="5" t="s">
        <v>42</v>
      </c>
      <c r="C39" s="14"/>
      <c r="D39" s="16"/>
      <c r="E39" s="26"/>
      <c r="F39" s="16"/>
      <c r="G39" s="30"/>
      <c r="H39" s="16"/>
      <c r="I39" s="30"/>
      <c r="J39" s="16"/>
      <c r="K39" s="30"/>
      <c r="L39" s="16"/>
      <c r="M39" s="30"/>
      <c r="N39" s="16"/>
      <c r="O39" s="24"/>
      <c r="P39" s="53"/>
      <c r="Q39" s="42"/>
    </row>
    <row r="40" spans="1:17" ht="15.75" thickBot="1" x14ac:dyDescent="0.3">
      <c r="A40" s="6" t="s">
        <v>43</v>
      </c>
      <c r="B40" s="5" t="s">
        <v>44</v>
      </c>
      <c r="C40" s="14" t="s">
        <v>69</v>
      </c>
      <c r="D40" s="25" t="s">
        <v>135</v>
      </c>
      <c r="E40" s="30">
        <f t="shared" si="14"/>
        <v>0.125</v>
      </c>
      <c r="F40" s="25" t="s">
        <v>134</v>
      </c>
      <c r="G40" s="30">
        <f t="shared" si="15"/>
        <v>0.18181818181818182</v>
      </c>
      <c r="H40" s="25" t="s">
        <v>131</v>
      </c>
      <c r="I40" s="30">
        <f t="shared" si="16"/>
        <v>0.25</v>
      </c>
      <c r="J40" s="25" t="s">
        <v>135</v>
      </c>
      <c r="K40" s="30">
        <f t="shared" si="17"/>
        <v>6.6666666666666666E-2</v>
      </c>
      <c r="L40" s="25" t="s">
        <v>135</v>
      </c>
      <c r="M40" s="30">
        <f t="shared" si="18"/>
        <v>7.1428571428571425E-2</v>
      </c>
      <c r="N40" s="25" t="s">
        <v>144</v>
      </c>
      <c r="O40" s="24">
        <f t="shared" si="19"/>
        <v>0.22</v>
      </c>
      <c r="P40" s="53">
        <f t="shared" si="22"/>
        <v>20</v>
      </c>
      <c r="Q40" s="42">
        <f t="shared" si="21"/>
        <v>0.17543859649122806</v>
      </c>
    </row>
    <row r="41" spans="1:17" ht="15.75" thickBot="1" x14ac:dyDescent="0.3">
      <c r="A41" s="6" t="s">
        <v>45</v>
      </c>
      <c r="B41" s="5" t="s">
        <v>46</v>
      </c>
      <c r="C41" s="14" t="s">
        <v>69</v>
      </c>
      <c r="D41" s="25" t="s">
        <v>131</v>
      </c>
      <c r="E41" s="30">
        <f t="shared" si="14"/>
        <v>0.5</v>
      </c>
      <c r="F41" s="25" t="s">
        <v>120</v>
      </c>
      <c r="G41" s="30">
        <f t="shared" si="15"/>
        <v>0</v>
      </c>
      <c r="H41" s="25" t="s">
        <v>131</v>
      </c>
      <c r="I41" s="30">
        <f t="shared" si="16"/>
        <v>0.25</v>
      </c>
      <c r="J41" s="25" t="s">
        <v>140</v>
      </c>
      <c r="K41" s="30">
        <f t="shared" si="17"/>
        <v>0.53333333333333333</v>
      </c>
      <c r="L41" s="25" t="s">
        <v>133</v>
      </c>
      <c r="M41" s="30">
        <f t="shared" si="18"/>
        <v>0.42857142857142855</v>
      </c>
      <c r="N41" s="25" t="s">
        <v>136</v>
      </c>
      <c r="O41" s="24">
        <f t="shared" si="19"/>
        <v>0.14000000000000001</v>
      </c>
      <c r="P41" s="53">
        <f t="shared" si="22"/>
        <v>29</v>
      </c>
      <c r="Q41" s="42">
        <f t="shared" si="21"/>
        <v>0.25438596491228072</v>
      </c>
    </row>
    <row r="42" spans="1:17" ht="26.25" thickBot="1" x14ac:dyDescent="0.3">
      <c r="A42" s="6" t="s">
        <v>104</v>
      </c>
      <c r="B42" s="5" t="s">
        <v>47</v>
      </c>
      <c r="C42" s="14" t="s">
        <v>69</v>
      </c>
      <c r="D42" s="25" t="s">
        <v>135</v>
      </c>
      <c r="E42" s="30">
        <f t="shared" si="14"/>
        <v>0.125</v>
      </c>
      <c r="F42" s="25" t="s">
        <v>132</v>
      </c>
      <c r="G42" s="30">
        <f t="shared" si="15"/>
        <v>0.27272727272727271</v>
      </c>
      <c r="H42" s="25" t="s">
        <v>132</v>
      </c>
      <c r="I42" s="30">
        <f t="shared" si="16"/>
        <v>0.1875</v>
      </c>
      <c r="J42" s="25" t="s">
        <v>135</v>
      </c>
      <c r="K42" s="30">
        <f t="shared" si="17"/>
        <v>6.6666666666666666E-2</v>
      </c>
      <c r="L42" s="25" t="s">
        <v>135</v>
      </c>
      <c r="M42" s="30">
        <f t="shared" si="18"/>
        <v>7.1428571428571425E-2</v>
      </c>
      <c r="N42" s="25" t="s">
        <v>140</v>
      </c>
      <c r="O42" s="24">
        <f t="shared" si="19"/>
        <v>0.16</v>
      </c>
      <c r="P42" s="53">
        <f t="shared" si="22"/>
        <v>17</v>
      </c>
      <c r="Q42" s="42">
        <f t="shared" si="21"/>
        <v>0.14912280701754385</v>
      </c>
    </row>
    <row r="43" spans="1:17" ht="26.25" thickBot="1" x14ac:dyDescent="0.3">
      <c r="A43" s="6" t="s">
        <v>105</v>
      </c>
      <c r="B43" s="5" t="s">
        <v>48</v>
      </c>
      <c r="C43" s="14" t="s">
        <v>69</v>
      </c>
      <c r="D43" s="25" t="s">
        <v>134</v>
      </c>
      <c r="E43" s="30">
        <f t="shared" si="14"/>
        <v>0.25</v>
      </c>
      <c r="F43" s="25" t="s">
        <v>120</v>
      </c>
      <c r="G43" s="30">
        <f t="shared" si="15"/>
        <v>0</v>
      </c>
      <c r="H43" s="25" t="s">
        <v>135</v>
      </c>
      <c r="I43" s="30">
        <f>H43/$H$31</f>
        <v>6.25E-2</v>
      </c>
      <c r="J43" s="25" t="s">
        <v>130</v>
      </c>
      <c r="K43" s="30">
        <f t="shared" si="17"/>
        <v>0.33333333333333331</v>
      </c>
      <c r="L43" s="25" t="s">
        <v>132</v>
      </c>
      <c r="M43" s="30">
        <f t="shared" si="18"/>
        <v>0.21428571428571427</v>
      </c>
      <c r="N43" s="25" t="s">
        <v>130</v>
      </c>
      <c r="O43" s="24">
        <f t="shared" si="19"/>
        <v>0.1</v>
      </c>
      <c r="P43" s="53">
        <f t="shared" si="22"/>
        <v>16</v>
      </c>
      <c r="Q43" s="42">
        <f t="shared" si="21"/>
        <v>0.14035087719298245</v>
      </c>
    </row>
    <row r="44" spans="1:17" ht="77.25" thickBot="1" x14ac:dyDescent="0.3">
      <c r="A44" s="6" t="s">
        <v>106</v>
      </c>
      <c r="B44" s="5" t="s">
        <v>49</v>
      </c>
      <c r="C44" s="14" t="s">
        <v>69</v>
      </c>
      <c r="D44" s="18">
        <v>8</v>
      </c>
      <c r="E44" s="30">
        <f t="shared" si="14"/>
        <v>1</v>
      </c>
      <c r="F44" s="18">
        <v>11</v>
      </c>
      <c r="G44" s="30">
        <f t="shared" si="15"/>
        <v>1</v>
      </c>
      <c r="H44" s="18">
        <v>16</v>
      </c>
      <c r="I44" s="30">
        <f>H44/$H$31</f>
        <v>1</v>
      </c>
      <c r="J44" s="18">
        <v>15</v>
      </c>
      <c r="K44" s="30">
        <f t="shared" si="17"/>
        <v>1</v>
      </c>
      <c r="L44" s="16">
        <v>14</v>
      </c>
      <c r="M44" s="30">
        <f t="shared" si="18"/>
        <v>1</v>
      </c>
      <c r="N44" s="18">
        <v>49</v>
      </c>
      <c r="O44" s="24">
        <f t="shared" si="19"/>
        <v>0.98</v>
      </c>
      <c r="P44" s="53">
        <f t="shared" si="22"/>
        <v>113</v>
      </c>
      <c r="Q44" s="42">
        <f t="shared" si="21"/>
        <v>0.99122807017543857</v>
      </c>
    </row>
    <row r="45" spans="1:17" ht="64.5" thickBot="1" x14ac:dyDescent="0.3">
      <c r="A45" s="6" t="s">
        <v>107</v>
      </c>
      <c r="B45" s="7" t="s">
        <v>50</v>
      </c>
      <c r="C45" s="14" t="s">
        <v>69</v>
      </c>
      <c r="D45" s="18">
        <v>8</v>
      </c>
      <c r="E45" s="30">
        <f t="shared" si="14"/>
        <v>1</v>
      </c>
      <c r="F45" s="18">
        <v>11</v>
      </c>
      <c r="G45" s="30">
        <f t="shared" si="15"/>
        <v>1</v>
      </c>
      <c r="H45" s="18">
        <v>16</v>
      </c>
      <c r="I45" s="30">
        <f t="shared" ref="I45" si="23">H45/$H$31</f>
        <v>1</v>
      </c>
      <c r="J45" s="18">
        <v>15</v>
      </c>
      <c r="K45" s="30">
        <f t="shared" si="17"/>
        <v>1</v>
      </c>
      <c r="L45" s="16">
        <v>14</v>
      </c>
      <c r="M45" s="30">
        <f t="shared" si="18"/>
        <v>1</v>
      </c>
      <c r="N45" s="18">
        <v>49</v>
      </c>
      <c r="O45" s="24">
        <f t="shared" si="19"/>
        <v>0.98</v>
      </c>
      <c r="P45" s="53">
        <f t="shared" si="22"/>
        <v>113</v>
      </c>
      <c r="Q45" s="42">
        <f t="shared" si="21"/>
        <v>0.99122807017543857</v>
      </c>
    </row>
    <row r="46" spans="1:17" ht="15.75" thickBot="1" x14ac:dyDescent="0.3">
      <c r="A46" s="6" t="s">
        <v>51</v>
      </c>
      <c r="B46" s="7" t="s">
        <v>52</v>
      </c>
      <c r="C46" s="14"/>
      <c r="D46" s="84"/>
      <c r="E46" s="100"/>
      <c r="F46" s="84"/>
      <c r="G46" s="100"/>
      <c r="H46" s="84"/>
      <c r="I46" s="100"/>
      <c r="J46" s="16"/>
      <c r="K46" s="26"/>
      <c r="L46" s="16"/>
      <c r="M46" s="26"/>
      <c r="N46" s="16"/>
      <c r="O46" s="17"/>
      <c r="P46" s="51"/>
      <c r="Q46" s="39"/>
    </row>
    <row r="47" spans="1:17" ht="15.75" thickBot="1" x14ac:dyDescent="0.3">
      <c r="A47" s="6" t="s">
        <v>92</v>
      </c>
      <c r="B47" s="7" t="s">
        <v>53</v>
      </c>
      <c r="C47" s="14" t="s">
        <v>71</v>
      </c>
      <c r="D47" s="98">
        <v>0.4</v>
      </c>
      <c r="E47" s="102"/>
      <c r="F47" s="98">
        <v>0.33</v>
      </c>
      <c r="G47" s="102"/>
      <c r="H47" s="98">
        <v>0.3</v>
      </c>
      <c r="I47" s="102"/>
      <c r="J47" s="98">
        <v>0.3</v>
      </c>
      <c r="K47" s="102"/>
      <c r="L47" s="84">
        <v>0.1</v>
      </c>
      <c r="M47" s="100"/>
      <c r="N47" s="98">
        <v>0.12</v>
      </c>
      <c r="O47" s="99"/>
      <c r="P47" s="88">
        <v>0.15</v>
      </c>
      <c r="Q47" s="89"/>
    </row>
    <row r="48" spans="1:17" ht="39" thickBot="1" x14ac:dyDescent="0.3">
      <c r="A48" s="6" t="s">
        <v>108</v>
      </c>
      <c r="B48" s="7" t="s">
        <v>54</v>
      </c>
      <c r="C48" s="14" t="s">
        <v>71</v>
      </c>
      <c r="D48" s="98">
        <v>25</v>
      </c>
      <c r="E48" s="102"/>
      <c r="F48" s="98">
        <v>30</v>
      </c>
      <c r="G48" s="102"/>
      <c r="H48" s="98">
        <v>80</v>
      </c>
      <c r="I48" s="102"/>
      <c r="J48" s="98">
        <v>94.7</v>
      </c>
      <c r="K48" s="102"/>
      <c r="L48" s="84">
        <v>8</v>
      </c>
      <c r="M48" s="100"/>
      <c r="N48" s="98">
        <v>50</v>
      </c>
      <c r="O48" s="99"/>
      <c r="P48" s="92">
        <f>62500/1046</f>
        <v>59.751434034416825</v>
      </c>
      <c r="Q48" s="93"/>
    </row>
    <row r="49" spans="1:17" ht="26.25" thickBot="1" x14ac:dyDescent="0.3">
      <c r="A49" s="6" t="s">
        <v>109</v>
      </c>
      <c r="B49" s="7" t="s">
        <v>55</v>
      </c>
      <c r="C49" s="14" t="s">
        <v>72</v>
      </c>
      <c r="D49" s="84" t="s">
        <v>56</v>
      </c>
      <c r="E49" s="100"/>
      <c r="F49" s="84" t="s">
        <v>56</v>
      </c>
      <c r="G49" s="100"/>
      <c r="H49" s="84" t="s">
        <v>56</v>
      </c>
      <c r="I49" s="100"/>
      <c r="J49" s="84" t="s">
        <v>56</v>
      </c>
      <c r="K49" s="100"/>
      <c r="L49" s="84" t="s">
        <v>56</v>
      </c>
      <c r="M49" s="100"/>
      <c r="N49" s="84" t="s">
        <v>56</v>
      </c>
      <c r="O49" s="85"/>
      <c r="P49" s="80" t="s">
        <v>56</v>
      </c>
      <c r="Q49" s="81"/>
    </row>
    <row r="50" spans="1:17" ht="15.75" thickBot="1" x14ac:dyDescent="0.3">
      <c r="A50" s="6" t="s">
        <v>110</v>
      </c>
      <c r="B50" s="7" t="s">
        <v>57</v>
      </c>
      <c r="C50" s="14" t="s">
        <v>72</v>
      </c>
      <c r="D50" s="84" t="s">
        <v>56</v>
      </c>
      <c r="E50" s="100"/>
      <c r="F50" s="84" t="s">
        <v>56</v>
      </c>
      <c r="G50" s="100"/>
      <c r="H50" s="84" t="s">
        <v>119</v>
      </c>
      <c r="I50" s="100"/>
      <c r="J50" s="84" t="s">
        <v>56</v>
      </c>
      <c r="K50" s="100"/>
      <c r="L50" s="84" t="s">
        <v>119</v>
      </c>
      <c r="M50" s="100"/>
      <c r="N50" s="84" t="s">
        <v>56</v>
      </c>
      <c r="O50" s="85"/>
      <c r="P50" s="80"/>
      <c r="Q50" s="81"/>
    </row>
    <row r="51" spans="1:17" ht="26.25" thickBot="1" x14ac:dyDescent="0.3">
      <c r="A51" s="6" t="s">
        <v>112</v>
      </c>
      <c r="B51" s="5" t="s">
        <v>58</v>
      </c>
      <c r="C51" s="14" t="s">
        <v>72</v>
      </c>
      <c r="D51" s="84" t="s">
        <v>56</v>
      </c>
      <c r="E51" s="100"/>
      <c r="F51" s="84" t="s">
        <v>56</v>
      </c>
      <c r="G51" s="100"/>
      <c r="H51" s="84" t="s">
        <v>119</v>
      </c>
      <c r="I51" s="100"/>
      <c r="J51" s="84" t="s">
        <v>56</v>
      </c>
      <c r="K51" s="100"/>
      <c r="L51" s="84" t="s">
        <v>119</v>
      </c>
      <c r="M51" s="100"/>
      <c r="N51" s="84" t="s">
        <v>56</v>
      </c>
      <c r="O51" s="85"/>
      <c r="P51" s="80"/>
      <c r="Q51" s="81"/>
    </row>
    <row r="52" spans="1:17" ht="15.75" thickBot="1" x14ac:dyDescent="0.3">
      <c r="A52" s="6" t="s">
        <v>113</v>
      </c>
      <c r="B52" s="7" t="s">
        <v>59</v>
      </c>
      <c r="C52" s="14" t="s">
        <v>72</v>
      </c>
      <c r="D52" s="84" t="s">
        <v>56</v>
      </c>
      <c r="E52" s="100"/>
      <c r="F52" s="84" t="s">
        <v>56</v>
      </c>
      <c r="G52" s="100"/>
      <c r="H52" s="84" t="s">
        <v>119</v>
      </c>
      <c r="I52" s="100"/>
      <c r="J52" s="84" t="s">
        <v>56</v>
      </c>
      <c r="K52" s="100"/>
      <c r="L52" s="84" t="s">
        <v>119</v>
      </c>
      <c r="M52" s="100"/>
      <c r="N52" s="84" t="s">
        <v>56</v>
      </c>
      <c r="O52" s="85"/>
      <c r="P52" s="80"/>
      <c r="Q52" s="81"/>
    </row>
    <row r="53" spans="1:17" ht="15.75" thickBot="1" x14ac:dyDescent="0.3">
      <c r="A53" s="6" t="s">
        <v>114</v>
      </c>
      <c r="B53" s="7" t="s">
        <v>60</v>
      </c>
      <c r="C53" s="14" t="s">
        <v>72</v>
      </c>
      <c r="D53" s="84" t="s">
        <v>56</v>
      </c>
      <c r="E53" s="100"/>
      <c r="F53" s="84" t="s">
        <v>56</v>
      </c>
      <c r="G53" s="100"/>
      <c r="H53" s="84" t="s">
        <v>119</v>
      </c>
      <c r="I53" s="100"/>
      <c r="J53" s="84" t="s">
        <v>56</v>
      </c>
      <c r="K53" s="100"/>
      <c r="L53" s="84" t="s">
        <v>119</v>
      </c>
      <c r="M53" s="100"/>
      <c r="N53" s="84" t="s">
        <v>56</v>
      </c>
      <c r="O53" s="85"/>
      <c r="P53" s="80"/>
      <c r="Q53" s="81"/>
    </row>
    <row r="54" spans="1:17" ht="26.25" thickBot="1" x14ac:dyDescent="0.3">
      <c r="A54" s="6" t="s">
        <v>115</v>
      </c>
      <c r="B54" s="7" t="s">
        <v>61</v>
      </c>
      <c r="C54" s="14" t="s">
        <v>72</v>
      </c>
      <c r="D54" s="84" t="s">
        <v>56</v>
      </c>
      <c r="E54" s="100"/>
      <c r="F54" s="84" t="s">
        <v>56</v>
      </c>
      <c r="G54" s="100"/>
      <c r="H54" s="84" t="s">
        <v>119</v>
      </c>
      <c r="I54" s="100"/>
      <c r="J54" s="84" t="s">
        <v>56</v>
      </c>
      <c r="K54" s="100"/>
      <c r="L54" s="84" t="s">
        <v>119</v>
      </c>
      <c r="M54" s="100"/>
      <c r="N54" s="84" t="s">
        <v>56</v>
      </c>
      <c r="O54" s="85"/>
      <c r="P54" s="80"/>
      <c r="Q54" s="81"/>
    </row>
    <row r="55" spans="1:17" ht="15.75" thickBot="1" x14ac:dyDescent="0.3">
      <c r="A55" s="6" t="s">
        <v>116</v>
      </c>
      <c r="B55" s="7" t="s">
        <v>62</v>
      </c>
      <c r="C55" s="14" t="s">
        <v>72</v>
      </c>
      <c r="D55" s="84" t="s">
        <v>56</v>
      </c>
      <c r="E55" s="100"/>
      <c r="F55" s="84" t="s">
        <v>56</v>
      </c>
      <c r="G55" s="100"/>
      <c r="H55" s="84" t="s">
        <v>119</v>
      </c>
      <c r="I55" s="100"/>
      <c r="J55" s="84" t="s">
        <v>56</v>
      </c>
      <c r="K55" s="100"/>
      <c r="L55" s="84" t="s">
        <v>119</v>
      </c>
      <c r="M55" s="100"/>
      <c r="N55" s="84" t="s">
        <v>56</v>
      </c>
      <c r="O55" s="85"/>
      <c r="P55" s="80"/>
      <c r="Q55" s="81"/>
    </row>
    <row r="56" spans="1:17" ht="39" thickBot="1" x14ac:dyDescent="0.3">
      <c r="A56" s="6" t="s">
        <v>111</v>
      </c>
      <c r="B56" s="7" t="s">
        <v>63</v>
      </c>
      <c r="C56" s="14" t="s">
        <v>69</v>
      </c>
      <c r="D56" s="18">
        <v>42</v>
      </c>
      <c r="E56" s="30">
        <f>D56/$D$5</f>
        <v>1</v>
      </c>
      <c r="F56" s="18">
        <v>45</v>
      </c>
      <c r="G56" s="30">
        <f>F56/$F$5</f>
        <v>1</v>
      </c>
      <c r="H56" s="18">
        <v>121</v>
      </c>
      <c r="I56" s="30">
        <f>H56/$H$5</f>
        <v>1</v>
      </c>
      <c r="J56" s="18">
        <v>99</v>
      </c>
      <c r="K56" s="30">
        <f>J56/$J$5</f>
        <v>1</v>
      </c>
      <c r="L56" s="16">
        <v>76</v>
      </c>
      <c r="M56" s="30">
        <f>L56/$L$5</f>
        <v>1</v>
      </c>
      <c r="N56" s="18">
        <v>660</v>
      </c>
      <c r="O56" s="24">
        <f>N56/$N$5</f>
        <v>1</v>
      </c>
      <c r="P56" s="53">
        <f t="shared" ref="P56" si="24">D56+F56+H56+J56+L56+N56</f>
        <v>1043</v>
      </c>
      <c r="Q56" s="41">
        <f>P56/P5</f>
        <v>1</v>
      </c>
    </row>
    <row r="57" spans="1:17" ht="26.25" thickBot="1" x14ac:dyDescent="0.3">
      <c r="A57" s="6" t="s">
        <v>117</v>
      </c>
      <c r="B57" s="7" t="s">
        <v>64</v>
      </c>
      <c r="C57" s="15" t="s">
        <v>73</v>
      </c>
      <c r="D57" s="82">
        <v>19</v>
      </c>
      <c r="E57" s="101"/>
      <c r="F57" s="82">
        <v>15</v>
      </c>
      <c r="G57" s="101"/>
      <c r="H57" s="82">
        <v>10</v>
      </c>
      <c r="I57" s="101"/>
      <c r="J57" s="82">
        <v>7.82</v>
      </c>
      <c r="K57" s="101"/>
      <c r="L57" s="94">
        <v>12.1</v>
      </c>
      <c r="M57" s="95"/>
      <c r="N57" s="82">
        <v>3.6</v>
      </c>
      <c r="O57" s="83"/>
      <c r="P57" s="78">
        <v>8.1999999999999993</v>
      </c>
      <c r="Q57" s="79"/>
    </row>
    <row r="60" spans="1:17" x14ac:dyDescent="0.25">
      <c r="B60" s="10" t="s">
        <v>126</v>
      </c>
      <c r="C60" s="8" t="s">
        <v>127</v>
      </c>
    </row>
  </sheetData>
  <mergeCells count="141">
    <mergeCell ref="D49:E49"/>
    <mergeCell ref="D50:E50"/>
    <mergeCell ref="D46:E46"/>
    <mergeCell ref="D7:E7"/>
    <mergeCell ref="D8:E8"/>
    <mergeCell ref="D10:E10"/>
    <mergeCell ref="D11:E11"/>
    <mergeCell ref="D12:E12"/>
    <mergeCell ref="B1:L1"/>
    <mergeCell ref="D3:E3"/>
    <mergeCell ref="D4:E4"/>
    <mergeCell ref="D5:E5"/>
    <mergeCell ref="D6:E6"/>
    <mergeCell ref="L3:M3"/>
    <mergeCell ref="L4:M4"/>
    <mergeCell ref="L5:M5"/>
    <mergeCell ref="L6:M6"/>
    <mergeCell ref="H48:I48"/>
    <mergeCell ref="H49:I49"/>
    <mergeCell ref="H50:I50"/>
    <mergeCell ref="L7:M7"/>
    <mergeCell ref="L8:M8"/>
    <mergeCell ref="L31:M31"/>
    <mergeCell ref="L47:M47"/>
    <mergeCell ref="D57:E57"/>
    <mergeCell ref="F3:G3"/>
    <mergeCell ref="F5:G5"/>
    <mergeCell ref="F6:G6"/>
    <mergeCell ref="F7:G7"/>
    <mergeCell ref="F8:G8"/>
    <mergeCell ref="F10:G10"/>
    <mergeCell ref="F11:G11"/>
    <mergeCell ref="F12:G12"/>
    <mergeCell ref="F31:G31"/>
    <mergeCell ref="F47:G47"/>
    <mergeCell ref="F48:G48"/>
    <mergeCell ref="F49:G49"/>
    <mergeCell ref="F50:G50"/>
    <mergeCell ref="F51:G51"/>
    <mergeCell ref="F52:G52"/>
    <mergeCell ref="D51:E51"/>
    <mergeCell ref="D52:E52"/>
    <mergeCell ref="D53:E53"/>
    <mergeCell ref="D54:E54"/>
    <mergeCell ref="D55:E55"/>
    <mergeCell ref="D31:E31"/>
    <mergeCell ref="D47:E47"/>
    <mergeCell ref="D48:E48"/>
    <mergeCell ref="F53:G53"/>
    <mergeCell ref="F54:G54"/>
    <mergeCell ref="F55:G55"/>
    <mergeCell ref="F57:G57"/>
    <mergeCell ref="H3:I3"/>
    <mergeCell ref="F4:G4"/>
    <mergeCell ref="H4:I4"/>
    <mergeCell ref="H5:I5"/>
    <mergeCell ref="H6:I6"/>
    <mergeCell ref="H7:I7"/>
    <mergeCell ref="H8:I8"/>
    <mergeCell ref="H10:I10"/>
    <mergeCell ref="H11:I11"/>
    <mergeCell ref="H12:I12"/>
    <mergeCell ref="H31:I31"/>
    <mergeCell ref="F46:G46"/>
    <mergeCell ref="J57:K57"/>
    <mergeCell ref="H57:I57"/>
    <mergeCell ref="J3:K3"/>
    <mergeCell ref="J4:K4"/>
    <mergeCell ref="J5:K5"/>
    <mergeCell ref="J6:K6"/>
    <mergeCell ref="J7:K7"/>
    <mergeCell ref="J8:K8"/>
    <mergeCell ref="J10:K10"/>
    <mergeCell ref="J11:K11"/>
    <mergeCell ref="J12:K12"/>
    <mergeCell ref="J31:K31"/>
    <mergeCell ref="J47:K47"/>
    <mergeCell ref="J48:K48"/>
    <mergeCell ref="J49:K49"/>
    <mergeCell ref="J50:K50"/>
    <mergeCell ref="J51:K51"/>
    <mergeCell ref="H51:I51"/>
    <mergeCell ref="H52:I52"/>
    <mergeCell ref="H53:I53"/>
    <mergeCell ref="H54:I54"/>
    <mergeCell ref="H55:I55"/>
    <mergeCell ref="H46:I46"/>
    <mergeCell ref="H47:I47"/>
    <mergeCell ref="J52:K52"/>
    <mergeCell ref="J53:K53"/>
    <mergeCell ref="J54:K54"/>
    <mergeCell ref="J55:K55"/>
    <mergeCell ref="N53:O53"/>
    <mergeCell ref="N54:O54"/>
    <mergeCell ref="N55:O55"/>
    <mergeCell ref="L54:M54"/>
    <mergeCell ref="L55:M55"/>
    <mergeCell ref="L57:M57"/>
    <mergeCell ref="N3:O3"/>
    <mergeCell ref="N5:O5"/>
    <mergeCell ref="N6:O6"/>
    <mergeCell ref="N7:O7"/>
    <mergeCell ref="N8:O8"/>
    <mergeCell ref="N10:O10"/>
    <mergeCell ref="N11:O11"/>
    <mergeCell ref="N12:O12"/>
    <mergeCell ref="N31:O31"/>
    <mergeCell ref="N47:O47"/>
    <mergeCell ref="N48:O48"/>
    <mergeCell ref="N49:O49"/>
    <mergeCell ref="N50:O50"/>
    <mergeCell ref="L49:M49"/>
    <mergeCell ref="L50:M50"/>
    <mergeCell ref="L51:M51"/>
    <mergeCell ref="L52:M52"/>
    <mergeCell ref="L53:M53"/>
    <mergeCell ref="L48:M48"/>
    <mergeCell ref="P57:Q57"/>
    <mergeCell ref="P51:Q51"/>
    <mergeCell ref="P52:Q52"/>
    <mergeCell ref="P53:Q53"/>
    <mergeCell ref="P54:Q54"/>
    <mergeCell ref="P55:Q55"/>
    <mergeCell ref="N57:O57"/>
    <mergeCell ref="N4:O4"/>
    <mergeCell ref="P3:Q3"/>
    <mergeCell ref="P4:Q4"/>
    <mergeCell ref="P5:Q5"/>
    <mergeCell ref="P6:Q6"/>
    <mergeCell ref="P7:Q7"/>
    <mergeCell ref="P8:Q8"/>
    <mergeCell ref="P10:Q10"/>
    <mergeCell ref="P11:Q11"/>
    <mergeCell ref="P12:Q12"/>
    <mergeCell ref="P31:Q31"/>
    <mergeCell ref="P47:Q47"/>
    <mergeCell ref="P48:Q48"/>
    <mergeCell ref="P49:Q49"/>
    <mergeCell ref="P50:Q50"/>
    <mergeCell ref="N51:O51"/>
    <mergeCell ref="N52:O52"/>
  </mergeCells>
  <pageMargins left="0.25" right="0.25" top="0.75" bottom="0.75" header="0.3" footer="0.3"/>
  <pageSetup paperSize="9" scale="7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0"/>
  <sheetViews>
    <sheetView workbookViewId="0">
      <selection activeCell="L3" sqref="L3:M3"/>
    </sheetView>
  </sheetViews>
  <sheetFormatPr defaultRowHeight="15" x14ac:dyDescent="0.25"/>
  <cols>
    <col min="1" max="1" width="7.28515625" customWidth="1"/>
    <col min="2" max="2" width="67" customWidth="1"/>
    <col min="3" max="3" width="12.140625" style="8" customWidth="1"/>
    <col min="4" max="5" width="6.42578125" customWidth="1"/>
    <col min="6" max="6" width="6.7109375" customWidth="1"/>
    <col min="7" max="8" width="7" customWidth="1"/>
    <col min="9" max="9" width="7.42578125" customWidth="1"/>
    <col min="10" max="10" width="7.140625" customWidth="1"/>
    <col min="11" max="11" width="6.85546875" customWidth="1"/>
    <col min="12" max="12" width="7.85546875" style="1" customWidth="1"/>
    <col min="13" max="13" width="9.42578125" style="1" customWidth="1"/>
    <col min="14" max="15" width="7.5703125" customWidth="1"/>
    <col min="16" max="16" width="8.7109375" customWidth="1"/>
    <col min="17" max="17" width="6.5703125" customWidth="1"/>
  </cols>
  <sheetData>
    <row r="1" spans="1:17" ht="42.75" customHeight="1" x14ac:dyDescent="0.3">
      <c r="B1" s="104" t="s">
        <v>129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1"/>
    </row>
    <row r="2" spans="1:17" ht="15.75" thickBot="1" x14ac:dyDescent="0.3"/>
    <row r="3" spans="1:17" ht="34.5" customHeight="1" thickBot="1" x14ac:dyDescent="0.3">
      <c r="A3" s="2" t="s">
        <v>0</v>
      </c>
      <c r="B3" s="3" t="s">
        <v>1</v>
      </c>
      <c r="C3" s="13" t="s">
        <v>67</v>
      </c>
      <c r="D3" s="96" t="s">
        <v>66</v>
      </c>
      <c r="E3" s="103"/>
      <c r="F3" s="96" t="s">
        <v>118</v>
      </c>
      <c r="G3" s="103"/>
      <c r="H3" s="96" t="s">
        <v>121</v>
      </c>
      <c r="I3" s="103"/>
      <c r="J3" s="96" t="s">
        <v>122</v>
      </c>
      <c r="K3" s="97"/>
      <c r="L3" s="105" t="s">
        <v>123</v>
      </c>
      <c r="M3" s="106"/>
      <c r="N3" s="96" t="s">
        <v>124</v>
      </c>
      <c r="O3" s="97"/>
      <c r="P3" s="86" t="s">
        <v>125</v>
      </c>
      <c r="Q3" s="87"/>
    </row>
    <row r="4" spans="1:17" ht="15.75" thickBot="1" x14ac:dyDescent="0.3">
      <c r="A4" s="4">
        <v>1</v>
      </c>
      <c r="B4" s="5" t="s">
        <v>2</v>
      </c>
      <c r="C4" s="14"/>
      <c r="D4" s="84"/>
      <c r="E4" s="100"/>
      <c r="F4" s="84"/>
      <c r="G4" s="100"/>
      <c r="H4" s="84"/>
      <c r="I4" s="100"/>
      <c r="J4" s="84"/>
      <c r="K4" s="100"/>
      <c r="L4" s="107"/>
      <c r="M4" s="108"/>
      <c r="N4" s="84"/>
      <c r="O4" s="85"/>
      <c r="P4" s="80"/>
      <c r="Q4" s="81"/>
    </row>
    <row r="5" spans="1:17" ht="15.75" thickBot="1" x14ac:dyDescent="0.3">
      <c r="A5" s="6" t="s">
        <v>65</v>
      </c>
      <c r="B5" s="5" t="s">
        <v>3</v>
      </c>
      <c r="C5" s="14" t="s">
        <v>68</v>
      </c>
      <c r="D5" s="84">
        <f>SUM(D6:E8)</f>
        <v>34</v>
      </c>
      <c r="E5" s="100"/>
      <c r="F5" s="84">
        <f t="shared" ref="F5" si="0">SUM(F6:G8)</f>
        <v>44</v>
      </c>
      <c r="G5" s="100"/>
      <c r="H5" s="84">
        <f t="shared" ref="H5" si="1">SUM(H6:I8)</f>
        <v>116</v>
      </c>
      <c r="I5" s="100"/>
      <c r="J5" s="84">
        <f t="shared" ref="J5" si="2">SUM(J6:K8)</f>
        <v>107</v>
      </c>
      <c r="K5" s="100"/>
      <c r="L5" s="84">
        <f t="shared" ref="L5" si="3">SUM(L6:M8)</f>
        <v>78</v>
      </c>
      <c r="M5" s="100"/>
      <c r="N5" s="84">
        <f t="shared" ref="N5" si="4">SUM(N6:O8)</f>
        <v>668</v>
      </c>
      <c r="O5" s="85"/>
      <c r="P5" s="80">
        <f t="shared" ref="P5" si="5">SUM(P6:Q8)</f>
        <v>1047</v>
      </c>
      <c r="Q5" s="81"/>
    </row>
    <row r="6" spans="1:17" ht="26.25" thickBot="1" x14ac:dyDescent="0.3">
      <c r="A6" s="6" t="s">
        <v>74</v>
      </c>
      <c r="B6" s="5" t="s">
        <v>4</v>
      </c>
      <c r="C6" s="14" t="s">
        <v>68</v>
      </c>
      <c r="D6" s="84">
        <v>14</v>
      </c>
      <c r="E6" s="100"/>
      <c r="F6" s="84">
        <v>19</v>
      </c>
      <c r="G6" s="100"/>
      <c r="H6" s="84">
        <v>52</v>
      </c>
      <c r="I6" s="100"/>
      <c r="J6" s="84">
        <v>45</v>
      </c>
      <c r="K6" s="100"/>
      <c r="L6" s="84">
        <v>23</v>
      </c>
      <c r="M6" s="100"/>
      <c r="N6" s="84">
        <v>305</v>
      </c>
      <c r="O6" s="85"/>
      <c r="P6" s="80">
        <f t="shared" ref="P6:P8" si="6">SUM(D6:N6)</f>
        <v>458</v>
      </c>
      <c r="Q6" s="81"/>
    </row>
    <row r="7" spans="1:17" ht="26.25" thickBot="1" x14ac:dyDescent="0.3">
      <c r="A7" s="6" t="s">
        <v>75</v>
      </c>
      <c r="B7" s="5" t="s">
        <v>5</v>
      </c>
      <c r="C7" s="14" t="s">
        <v>68</v>
      </c>
      <c r="D7" s="84">
        <v>14</v>
      </c>
      <c r="E7" s="100"/>
      <c r="F7" s="84">
        <v>25</v>
      </c>
      <c r="G7" s="100"/>
      <c r="H7" s="84">
        <v>58</v>
      </c>
      <c r="I7" s="100"/>
      <c r="J7" s="84">
        <v>52</v>
      </c>
      <c r="K7" s="100"/>
      <c r="L7" s="84">
        <v>55</v>
      </c>
      <c r="M7" s="100"/>
      <c r="N7" s="84">
        <v>290</v>
      </c>
      <c r="O7" s="85"/>
      <c r="P7" s="80">
        <f t="shared" si="6"/>
        <v>494</v>
      </c>
      <c r="Q7" s="81"/>
    </row>
    <row r="8" spans="1:17" ht="26.25" thickBot="1" x14ac:dyDescent="0.3">
      <c r="A8" s="6" t="s">
        <v>76</v>
      </c>
      <c r="B8" s="5" t="s">
        <v>6</v>
      </c>
      <c r="C8" s="14" t="s">
        <v>68</v>
      </c>
      <c r="D8" s="84">
        <v>6</v>
      </c>
      <c r="E8" s="100"/>
      <c r="F8" s="84">
        <v>0</v>
      </c>
      <c r="G8" s="100"/>
      <c r="H8" s="84">
        <v>6</v>
      </c>
      <c r="I8" s="100"/>
      <c r="J8" s="84">
        <v>10</v>
      </c>
      <c r="K8" s="100"/>
      <c r="L8" s="84">
        <v>0</v>
      </c>
      <c r="M8" s="100"/>
      <c r="N8" s="84">
        <v>73</v>
      </c>
      <c r="O8" s="85"/>
      <c r="P8" s="80">
        <f t="shared" si="6"/>
        <v>95</v>
      </c>
      <c r="Q8" s="81"/>
    </row>
    <row r="9" spans="1:17" ht="39" thickBot="1" x14ac:dyDescent="0.3">
      <c r="A9" s="6" t="s">
        <v>77</v>
      </c>
      <c r="B9" s="5" t="s">
        <v>7</v>
      </c>
      <c r="C9" s="14" t="s">
        <v>69</v>
      </c>
      <c r="D9" s="16">
        <v>13</v>
      </c>
      <c r="E9" s="26">
        <v>42</v>
      </c>
      <c r="F9" s="16">
        <v>12</v>
      </c>
      <c r="G9" s="57"/>
      <c r="H9" s="16">
        <v>44</v>
      </c>
      <c r="I9" s="26">
        <v>40.700000000000003</v>
      </c>
      <c r="J9" s="16">
        <v>36</v>
      </c>
      <c r="K9" s="26">
        <v>37</v>
      </c>
      <c r="L9" s="16">
        <v>23</v>
      </c>
      <c r="M9" s="26">
        <v>34</v>
      </c>
      <c r="N9" s="16">
        <v>285</v>
      </c>
      <c r="O9" s="17">
        <v>48.6</v>
      </c>
      <c r="P9" s="48">
        <f>D9+F9+H9+J9+L9+N9</f>
        <v>413</v>
      </c>
      <c r="Q9" s="36">
        <v>0.45200000000000001</v>
      </c>
    </row>
    <row r="10" spans="1:17" ht="26.25" thickBot="1" x14ac:dyDescent="0.3">
      <c r="A10" s="6" t="s">
        <v>78</v>
      </c>
      <c r="B10" s="5" t="s">
        <v>8</v>
      </c>
      <c r="C10" s="14" t="s">
        <v>70</v>
      </c>
      <c r="D10" s="98">
        <v>31</v>
      </c>
      <c r="E10" s="102"/>
      <c r="F10" s="98"/>
      <c r="G10" s="102"/>
      <c r="H10" s="98">
        <v>26.6</v>
      </c>
      <c r="I10" s="102"/>
      <c r="J10" s="98">
        <v>27.8</v>
      </c>
      <c r="K10" s="102"/>
      <c r="L10" s="16"/>
      <c r="M10" s="26"/>
      <c r="N10" s="98">
        <v>30.5</v>
      </c>
      <c r="O10" s="99"/>
      <c r="P10" s="88">
        <v>29.2</v>
      </c>
      <c r="Q10" s="89"/>
    </row>
    <row r="11" spans="1:17" ht="26.25" thickBot="1" x14ac:dyDescent="0.3">
      <c r="A11" s="6" t="s">
        <v>79</v>
      </c>
      <c r="B11" s="5" t="s">
        <v>9</v>
      </c>
      <c r="C11" s="14" t="s">
        <v>70</v>
      </c>
      <c r="D11" s="98">
        <v>20</v>
      </c>
      <c r="E11" s="102"/>
      <c r="F11" s="98"/>
      <c r="G11" s="102"/>
      <c r="H11" s="98">
        <v>10.9</v>
      </c>
      <c r="I11" s="102"/>
      <c r="J11" s="98">
        <v>16</v>
      </c>
      <c r="K11" s="102"/>
      <c r="L11" s="16"/>
      <c r="M11" s="26"/>
      <c r="N11" s="98">
        <v>18</v>
      </c>
      <c r="O11" s="99"/>
      <c r="P11" s="88">
        <v>16.5</v>
      </c>
      <c r="Q11" s="89"/>
    </row>
    <row r="12" spans="1:17" ht="26.25" thickBot="1" x14ac:dyDescent="0.3">
      <c r="A12" s="6" t="s">
        <v>80</v>
      </c>
      <c r="B12" s="5" t="s">
        <v>10</v>
      </c>
      <c r="C12" s="14" t="s">
        <v>70</v>
      </c>
      <c r="D12" s="98">
        <v>72</v>
      </c>
      <c r="E12" s="102"/>
      <c r="F12" s="98"/>
      <c r="G12" s="102"/>
      <c r="H12" s="98"/>
      <c r="I12" s="102"/>
      <c r="J12" s="98">
        <v>63.6</v>
      </c>
      <c r="K12" s="102"/>
      <c r="L12" s="16"/>
      <c r="M12" s="26"/>
      <c r="N12" s="98">
        <v>75.400000000000006</v>
      </c>
      <c r="O12" s="99"/>
      <c r="P12" s="88">
        <v>73.2</v>
      </c>
      <c r="Q12" s="89"/>
    </row>
    <row r="13" spans="1:17" ht="26.25" thickBot="1" x14ac:dyDescent="0.3">
      <c r="A13" s="6" t="s">
        <v>81</v>
      </c>
      <c r="B13" s="5" t="s">
        <v>11</v>
      </c>
      <c r="C13" s="14" t="s">
        <v>70</v>
      </c>
      <c r="D13" s="18">
        <v>0</v>
      </c>
      <c r="E13" s="27">
        <v>49</v>
      </c>
      <c r="F13" s="18"/>
      <c r="G13" s="27"/>
      <c r="H13" s="18"/>
      <c r="I13" s="27"/>
      <c r="J13" s="18">
        <v>15.5</v>
      </c>
      <c r="K13" s="27">
        <v>0</v>
      </c>
      <c r="L13" s="16"/>
      <c r="M13" s="26"/>
      <c r="N13" s="18">
        <v>16.7</v>
      </c>
      <c r="O13" s="19">
        <v>58.7</v>
      </c>
      <c r="P13" s="49">
        <v>16.399999999999999</v>
      </c>
      <c r="Q13" s="37">
        <v>57.3</v>
      </c>
    </row>
    <row r="14" spans="1:17" ht="51.75" thickBot="1" x14ac:dyDescent="0.3">
      <c r="A14" s="6" t="s">
        <v>82</v>
      </c>
      <c r="B14" s="5" t="s">
        <v>12</v>
      </c>
      <c r="C14" s="14" t="s">
        <v>69</v>
      </c>
      <c r="D14" s="18">
        <v>0</v>
      </c>
      <c r="E14" s="27">
        <v>0</v>
      </c>
      <c r="F14" s="18">
        <v>0</v>
      </c>
      <c r="G14" s="27">
        <v>0</v>
      </c>
      <c r="H14" s="18">
        <v>0</v>
      </c>
      <c r="I14" s="27">
        <v>0</v>
      </c>
      <c r="J14" s="18">
        <v>0</v>
      </c>
      <c r="K14" s="27">
        <v>0</v>
      </c>
      <c r="L14" s="16"/>
      <c r="M14" s="26"/>
      <c r="N14" s="18">
        <v>0</v>
      </c>
      <c r="O14" s="19">
        <v>0</v>
      </c>
      <c r="P14" s="49">
        <v>0</v>
      </c>
      <c r="Q14" s="37">
        <v>0</v>
      </c>
    </row>
    <row r="15" spans="1:17" ht="51.75" thickBot="1" x14ac:dyDescent="0.3">
      <c r="A15" s="6" t="s">
        <v>83</v>
      </c>
      <c r="B15" s="5" t="s">
        <v>13</v>
      </c>
      <c r="C15" s="14" t="s">
        <v>69</v>
      </c>
      <c r="D15" s="20">
        <v>0</v>
      </c>
      <c r="E15" s="28">
        <v>0</v>
      </c>
      <c r="F15" s="20">
        <v>0</v>
      </c>
      <c r="G15" s="28">
        <v>0</v>
      </c>
      <c r="H15" s="20">
        <v>0</v>
      </c>
      <c r="I15" s="28">
        <v>0</v>
      </c>
      <c r="J15" s="20">
        <v>0</v>
      </c>
      <c r="K15" s="28">
        <v>0</v>
      </c>
      <c r="L15" s="16"/>
      <c r="M15" s="26"/>
      <c r="N15" s="20">
        <v>0</v>
      </c>
      <c r="O15" s="21">
        <v>0</v>
      </c>
      <c r="P15" s="50">
        <v>0</v>
      </c>
      <c r="Q15" s="38">
        <v>0</v>
      </c>
    </row>
    <row r="16" spans="1:17" ht="51.75" thickBot="1" x14ac:dyDescent="0.3">
      <c r="A16" s="6" t="s">
        <v>84</v>
      </c>
      <c r="B16" s="5" t="s">
        <v>14</v>
      </c>
      <c r="C16" s="14" t="s">
        <v>69</v>
      </c>
      <c r="D16" s="16">
        <v>0</v>
      </c>
      <c r="E16" s="26">
        <v>0</v>
      </c>
      <c r="F16" s="16"/>
      <c r="G16" s="26"/>
      <c r="H16" s="16"/>
      <c r="I16" s="26"/>
      <c r="J16" s="16">
        <v>0</v>
      </c>
      <c r="K16" s="26">
        <v>0</v>
      </c>
      <c r="L16" s="16"/>
      <c r="M16" s="26"/>
      <c r="N16" s="16">
        <v>0</v>
      </c>
      <c r="O16" s="17">
        <v>0</v>
      </c>
      <c r="P16" s="51">
        <v>0</v>
      </c>
      <c r="Q16" s="39">
        <v>0</v>
      </c>
    </row>
    <row r="17" spans="1:20" ht="51.75" thickBot="1" x14ac:dyDescent="0.3">
      <c r="A17" s="6" t="s">
        <v>85</v>
      </c>
      <c r="B17" s="5" t="s">
        <v>15</v>
      </c>
      <c r="C17" s="14" t="s">
        <v>69</v>
      </c>
      <c r="D17" s="16">
        <v>0</v>
      </c>
      <c r="E17" s="26">
        <v>0</v>
      </c>
      <c r="F17" s="16"/>
      <c r="G17" s="26"/>
      <c r="H17" s="16"/>
      <c r="I17" s="26"/>
      <c r="J17" s="16">
        <v>0</v>
      </c>
      <c r="K17" s="26">
        <v>0</v>
      </c>
      <c r="L17" s="16"/>
      <c r="M17" s="26"/>
      <c r="N17" s="16">
        <v>0</v>
      </c>
      <c r="O17" s="17">
        <v>0</v>
      </c>
      <c r="P17" s="51">
        <v>0</v>
      </c>
      <c r="Q17" s="39">
        <v>0</v>
      </c>
    </row>
    <row r="18" spans="1:20" ht="39" thickBot="1" x14ac:dyDescent="0.3">
      <c r="A18" s="6" t="s">
        <v>86</v>
      </c>
      <c r="B18" s="5" t="s">
        <v>16</v>
      </c>
      <c r="C18" s="14" t="s">
        <v>69</v>
      </c>
      <c r="D18" s="18">
        <v>0</v>
      </c>
      <c r="E18" s="27">
        <v>0</v>
      </c>
      <c r="F18" s="18">
        <v>0</v>
      </c>
      <c r="G18" s="27">
        <v>0</v>
      </c>
      <c r="H18" s="18">
        <v>0</v>
      </c>
      <c r="I18" s="27">
        <v>0</v>
      </c>
      <c r="J18" s="18">
        <v>0</v>
      </c>
      <c r="K18" s="27">
        <v>0</v>
      </c>
      <c r="L18" s="16"/>
      <c r="M18" s="26"/>
      <c r="N18" s="18">
        <v>0</v>
      </c>
      <c r="O18" s="19">
        <v>0</v>
      </c>
      <c r="P18" s="49">
        <v>0</v>
      </c>
      <c r="Q18" s="37">
        <v>0</v>
      </c>
    </row>
    <row r="19" spans="1:20" ht="39" thickBot="1" x14ac:dyDescent="0.3">
      <c r="A19" s="6" t="s">
        <v>87</v>
      </c>
      <c r="B19" s="5" t="s">
        <v>17</v>
      </c>
      <c r="C19" s="14" t="s">
        <v>69</v>
      </c>
      <c r="D19" s="16">
        <v>0</v>
      </c>
      <c r="E19" s="26">
        <v>0</v>
      </c>
      <c r="F19" s="16"/>
      <c r="G19" s="26"/>
      <c r="H19" s="16"/>
      <c r="I19" s="26"/>
      <c r="J19" s="16">
        <v>0</v>
      </c>
      <c r="K19" s="26">
        <v>0</v>
      </c>
      <c r="L19" s="16"/>
      <c r="M19" s="26"/>
      <c r="N19" s="16">
        <v>0</v>
      </c>
      <c r="O19" s="17">
        <v>0</v>
      </c>
      <c r="P19" s="51">
        <v>0</v>
      </c>
      <c r="Q19" s="39">
        <v>0</v>
      </c>
    </row>
    <row r="20" spans="1:20" ht="39" thickBot="1" x14ac:dyDescent="0.3">
      <c r="A20" s="6" t="s">
        <v>88</v>
      </c>
      <c r="B20" s="5" t="s">
        <v>18</v>
      </c>
      <c r="C20" s="14" t="s">
        <v>69</v>
      </c>
      <c r="D20" s="16">
        <v>0</v>
      </c>
      <c r="E20" s="26">
        <v>0</v>
      </c>
      <c r="F20" s="16">
        <v>0</v>
      </c>
      <c r="G20" s="26">
        <v>0</v>
      </c>
      <c r="H20" s="16">
        <v>0</v>
      </c>
      <c r="I20" s="26">
        <v>0</v>
      </c>
      <c r="J20" s="16">
        <v>0</v>
      </c>
      <c r="K20" s="26">
        <v>0</v>
      </c>
      <c r="L20" s="16"/>
      <c r="M20" s="26"/>
      <c r="N20" s="16">
        <v>3</v>
      </c>
      <c r="O20" s="59">
        <v>6.7000000000000004E-2</v>
      </c>
      <c r="P20" s="52">
        <f>D20+F20+H20+J20+L20+N20</f>
        <v>3</v>
      </c>
      <c r="Q20" s="36">
        <v>3.7999999999999999E-2</v>
      </c>
    </row>
    <row r="21" spans="1:20" ht="39" thickBot="1" x14ac:dyDescent="0.3">
      <c r="A21" s="6" t="s">
        <v>89</v>
      </c>
      <c r="B21" s="5" t="s">
        <v>19</v>
      </c>
      <c r="C21" s="14" t="s">
        <v>69</v>
      </c>
      <c r="D21" s="16">
        <v>0</v>
      </c>
      <c r="E21" s="26">
        <v>0</v>
      </c>
      <c r="F21" s="16"/>
      <c r="G21" s="26"/>
      <c r="H21" s="16"/>
      <c r="I21" s="26"/>
      <c r="J21" s="16">
        <v>2</v>
      </c>
      <c r="K21" s="58">
        <v>0.25</v>
      </c>
      <c r="L21" s="16"/>
      <c r="M21" s="26"/>
      <c r="N21" s="25" t="s">
        <v>134</v>
      </c>
      <c r="O21" s="31" t="s">
        <v>157</v>
      </c>
      <c r="P21" s="52">
        <f>D21+F21+H21+J21+L21+N21</f>
        <v>4</v>
      </c>
      <c r="Q21" s="40" t="s">
        <v>164</v>
      </c>
    </row>
    <row r="22" spans="1:20" ht="39" thickBot="1" x14ac:dyDescent="0.3">
      <c r="A22" s="6" t="s">
        <v>90</v>
      </c>
      <c r="B22" s="5" t="s">
        <v>20</v>
      </c>
      <c r="C22" s="14" t="s">
        <v>69</v>
      </c>
      <c r="D22" s="18">
        <v>34</v>
      </c>
      <c r="E22" s="29">
        <f>D22/$D$5</f>
        <v>1</v>
      </c>
      <c r="F22" s="18">
        <v>44</v>
      </c>
      <c r="G22" s="29">
        <f>F22/$F$5</f>
        <v>1</v>
      </c>
      <c r="H22" s="18">
        <v>116</v>
      </c>
      <c r="I22" s="29">
        <f>H22/$H$5</f>
        <v>1</v>
      </c>
      <c r="J22" s="18">
        <v>107</v>
      </c>
      <c r="K22" s="29">
        <f>J22/$J$5</f>
        <v>1</v>
      </c>
      <c r="L22" s="16">
        <v>40</v>
      </c>
      <c r="M22" s="29">
        <f>L22/$L$5</f>
        <v>0.51282051282051277</v>
      </c>
      <c r="N22" s="18">
        <v>668</v>
      </c>
      <c r="O22" s="22">
        <f>N22/$N$5</f>
        <v>1</v>
      </c>
      <c r="P22" s="53">
        <f>D22+F22+H22+J22+L22+N22</f>
        <v>1009</v>
      </c>
      <c r="Q22" s="41">
        <f>P22/$P$5</f>
        <v>0.96370582617000955</v>
      </c>
    </row>
    <row r="23" spans="1:20" ht="39" thickBot="1" x14ac:dyDescent="0.3">
      <c r="A23" s="6" t="s">
        <v>91</v>
      </c>
      <c r="B23" s="5" t="s">
        <v>21</v>
      </c>
      <c r="C23" s="14" t="s">
        <v>69</v>
      </c>
      <c r="D23" s="18">
        <v>24</v>
      </c>
      <c r="E23" s="29">
        <f>D23/D5</f>
        <v>0.70588235294117652</v>
      </c>
      <c r="F23" s="18">
        <v>12</v>
      </c>
      <c r="G23" s="29">
        <f>F23/F5</f>
        <v>0.27272727272727271</v>
      </c>
      <c r="H23" s="18">
        <v>86</v>
      </c>
      <c r="I23" s="29">
        <f t="shared" ref="I23:I30" si="7">H23/$H$5</f>
        <v>0.74137931034482762</v>
      </c>
      <c r="J23" s="18">
        <v>25</v>
      </c>
      <c r="K23" s="29">
        <f t="shared" ref="K23:K29" si="8">J23/$J$5</f>
        <v>0.23364485981308411</v>
      </c>
      <c r="L23" s="16">
        <v>22</v>
      </c>
      <c r="M23" s="29">
        <f t="shared" ref="M23:M30" si="9">L23/$L$5</f>
        <v>0.28205128205128205</v>
      </c>
      <c r="N23" s="18">
        <v>483</v>
      </c>
      <c r="O23" s="22">
        <f t="shared" ref="O23:O30" si="10">N23/$N$5</f>
        <v>0.72305389221556882</v>
      </c>
      <c r="P23" s="53">
        <f>D23+F23+H23+J23+L23+N23</f>
        <v>652</v>
      </c>
      <c r="Q23" s="41">
        <f>P23/$P$5</f>
        <v>0.62273161413562561</v>
      </c>
    </row>
    <row r="24" spans="1:20" ht="15.75" thickBot="1" x14ac:dyDescent="0.3">
      <c r="A24" s="6" t="s">
        <v>22</v>
      </c>
      <c r="B24" s="5" t="s">
        <v>23</v>
      </c>
      <c r="C24" s="14" t="s">
        <v>69</v>
      </c>
      <c r="D24" s="18">
        <v>0</v>
      </c>
      <c r="E24" s="29">
        <f>D24/$D$5</f>
        <v>0</v>
      </c>
      <c r="F24" s="25" t="s">
        <v>120</v>
      </c>
      <c r="G24" s="29">
        <f>F24/$F$5</f>
        <v>0</v>
      </c>
      <c r="H24" s="25" t="s">
        <v>139</v>
      </c>
      <c r="I24" s="29">
        <f t="shared" si="7"/>
        <v>7.7586206896551727E-2</v>
      </c>
      <c r="J24" s="25" t="s">
        <v>130</v>
      </c>
      <c r="K24" s="29">
        <f t="shared" si="8"/>
        <v>4.6728971962616821E-2</v>
      </c>
      <c r="L24" s="25" t="s">
        <v>133</v>
      </c>
      <c r="M24" s="29">
        <f t="shared" si="9"/>
        <v>7.6923076923076927E-2</v>
      </c>
      <c r="N24" s="25" t="s">
        <v>158</v>
      </c>
      <c r="O24" s="22">
        <f t="shared" si="10"/>
        <v>7.0359281437125748E-2</v>
      </c>
      <c r="P24" s="53">
        <f t="shared" ref="P24:P26" si="11">D24+F24+H24+J24+L24+N24</f>
        <v>67</v>
      </c>
      <c r="Q24" s="41">
        <f t="shared" ref="Q24:Q26" si="12">P24/$P$5</f>
        <v>6.3992359121298956E-2</v>
      </c>
      <c r="T24" s="9"/>
    </row>
    <row r="25" spans="1:20" ht="15.75" thickBot="1" x14ac:dyDescent="0.3">
      <c r="A25" s="6" t="s">
        <v>24</v>
      </c>
      <c r="B25" s="5" t="s">
        <v>25</v>
      </c>
      <c r="C25" s="14" t="s">
        <v>69</v>
      </c>
      <c r="D25" s="18">
        <v>24</v>
      </c>
      <c r="E25" s="29">
        <f>D25/$D$5</f>
        <v>0.70588235294117652</v>
      </c>
      <c r="F25" s="18">
        <v>0</v>
      </c>
      <c r="G25" s="29">
        <f t="shared" ref="G25:G26" si="13">F25/$F$5</f>
        <v>0</v>
      </c>
      <c r="H25" s="18">
        <v>11</v>
      </c>
      <c r="I25" s="29">
        <f t="shared" si="7"/>
        <v>9.4827586206896547E-2</v>
      </c>
      <c r="J25" s="25" t="s">
        <v>120</v>
      </c>
      <c r="K25" s="29">
        <f t="shared" si="8"/>
        <v>0</v>
      </c>
      <c r="L25" s="25" t="s">
        <v>134</v>
      </c>
      <c r="M25" s="29">
        <f t="shared" si="9"/>
        <v>2.564102564102564E-2</v>
      </c>
      <c r="N25" s="25" t="s">
        <v>159</v>
      </c>
      <c r="O25" s="35">
        <f t="shared" si="10"/>
        <v>0.15419161676646706</v>
      </c>
      <c r="P25" s="53">
        <f t="shared" si="11"/>
        <v>140</v>
      </c>
      <c r="Q25" s="41">
        <f t="shared" si="12"/>
        <v>0.13371537726838587</v>
      </c>
    </row>
    <row r="26" spans="1:20" ht="15.75" thickBot="1" x14ac:dyDescent="0.3">
      <c r="A26" s="6" t="s">
        <v>26</v>
      </c>
      <c r="B26" s="5" t="s">
        <v>27</v>
      </c>
      <c r="C26" s="14" t="s">
        <v>69</v>
      </c>
      <c r="D26" s="18">
        <v>0</v>
      </c>
      <c r="E26" s="29">
        <f>D26/$D$5</f>
        <v>0</v>
      </c>
      <c r="F26" s="18">
        <v>0</v>
      </c>
      <c r="G26" s="29">
        <f t="shared" si="13"/>
        <v>0</v>
      </c>
      <c r="H26" s="18">
        <v>0</v>
      </c>
      <c r="I26" s="29">
        <f>H26/$H$5</f>
        <v>0</v>
      </c>
      <c r="J26" s="33">
        <v>0</v>
      </c>
      <c r="K26" s="29">
        <f t="shared" si="8"/>
        <v>0</v>
      </c>
      <c r="L26" s="34">
        <v>1</v>
      </c>
      <c r="M26" s="29">
        <f t="shared" si="9"/>
        <v>1.282051282051282E-2</v>
      </c>
      <c r="N26" s="33">
        <v>76</v>
      </c>
      <c r="O26" s="22">
        <f t="shared" si="10"/>
        <v>0.11377245508982035</v>
      </c>
      <c r="P26" s="53">
        <f t="shared" si="11"/>
        <v>77</v>
      </c>
      <c r="Q26" s="41">
        <f t="shared" si="12"/>
        <v>7.3543457497612222E-2</v>
      </c>
    </row>
    <row r="27" spans="1:20" ht="39" thickBot="1" x14ac:dyDescent="0.3">
      <c r="A27" s="6" t="s">
        <v>93</v>
      </c>
      <c r="B27" s="5" t="s">
        <v>28</v>
      </c>
      <c r="C27" s="14" t="s">
        <v>69</v>
      </c>
      <c r="D27" s="16">
        <v>0</v>
      </c>
      <c r="E27" s="26">
        <v>0</v>
      </c>
      <c r="F27" s="16">
        <v>0</v>
      </c>
      <c r="G27" s="26">
        <v>0</v>
      </c>
      <c r="H27" s="16">
        <v>0</v>
      </c>
      <c r="I27" s="29">
        <f t="shared" si="7"/>
        <v>0</v>
      </c>
      <c r="J27" s="16">
        <v>0</v>
      </c>
      <c r="K27" s="29">
        <f t="shared" si="8"/>
        <v>0</v>
      </c>
      <c r="L27" s="16">
        <v>0</v>
      </c>
      <c r="M27" s="29">
        <f t="shared" si="9"/>
        <v>0</v>
      </c>
      <c r="N27" s="16">
        <v>0</v>
      </c>
      <c r="O27" s="22">
        <f t="shared" si="10"/>
        <v>0</v>
      </c>
      <c r="P27" s="53">
        <f t="shared" ref="P27:P32" si="14">D27+F27+H27+J27+L27+N27</f>
        <v>0</v>
      </c>
      <c r="Q27" s="41">
        <f>P27/$P$5</f>
        <v>0</v>
      </c>
    </row>
    <row r="28" spans="1:20" ht="39" thickBot="1" x14ac:dyDescent="0.3">
      <c r="A28" s="6" t="s">
        <v>94</v>
      </c>
      <c r="B28" s="5" t="s">
        <v>29</v>
      </c>
      <c r="C28" s="14" t="s">
        <v>69</v>
      </c>
      <c r="D28" s="16">
        <v>0</v>
      </c>
      <c r="E28" s="26">
        <v>0</v>
      </c>
      <c r="F28" s="16">
        <v>0</v>
      </c>
      <c r="G28" s="26">
        <v>0</v>
      </c>
      <c r="H28" s="16">
        <v>0</v>
      </c>
      <c r="I28" s="29">
        <f t="shared" si="7"/>
        <v>0</v>
      </c>
      <c r="J28" s="16">
        <v>0</v>
      </c>
      <c r="K28" s="29">
        <f t="shared" si="8"/>
        <v>0</v>
      </c>
      <c r="L28" s="16">
        <v>0</v>
      </c>
      <c r="M28" s="29">
        <f t="shared" si="9"/>
        <v>0</v>
      </c>
      <c r="N28" s="16">
        <v>60</v>
      </c>
      <c r="O28" s="22">
        <f t="shared" si="10"/>
        <v>8.9820359281437126E-2</v>
      </c>
      <c r="P28" s="53">
        <f t="shared" si="14"/>
        <v>60</v>
      </c>
      <c r="Q28" s="41">
        <f>P28/$P$5</f>
        <v>5.730659025787966E-2</v>
      </c>
    </row>
    <row r="29" spans="1:20" ht="39.75" customHeight="1" thickBot="1" x14ac:dyDescent="0.3">
      <c r="A29" s="6" t="s">
        <v>95</v>
      </c>
      <c r="B29" s="5" t="s">
        <v>30</v>
      </c>
      <c r="C29" s="14" t="s">
        <v>69</v>
      </c>
      <c r="D29" s="18">
        <v>34</v>
      </c>
      <c r="E29" s="29">
        <f>D29/$D$5</f>
        <v>1</v>
      </c>
      <c r="F29" s="18">
        <v>44</v>
      </c>
      <c r="G29" s="29">
        <f>F29/$F$5</f>
        <v>1</v>
      </c>
      <c r="H29" s="18">
        <v>116</v>
      </c>
      <c r="I29" s="29">
        <f t="shared" si="7"/>
        <v>1</v>
      </c>
      <c r="J29" s="25" t="s">
        <v>155</v>
      </c>
      <c r="K29" s="29">
        <f t="shared" si="8"/>
        <v>1</v>
      </c>
      <c r="L29" s="25" t="s">
        <v>156</v>
      </c>
      <c r="M29" s="29">
        <f t="shared" si="9"/>
        <v>1</v>
      </c>
      <c r="N29" s="25" t="s">
        <v>160</v>
      </c>
      <c r="O29" s="22">
        <f t="shared" si="10"/>
        <v>1</v>
      </c>
      <c r="P29" s="53">
        <f t="shared" si="14"/>
        <v>1047</v>
      </c>
      <c r="Q29" s="41">
        <f>P29/$P$5</f>
        <v>1</v>
      </c>
    </row>
    <row r="30" spans="1:20" ht="39" thickBot="1" x14ac:dyDescent="0.3">
      <c r="A30" s="6" t="s">
        <v>96</v>
      </c>
      <c r="B30" s="5" t="s">
        <v>31</v>
      </c>
      <c r="C30" s="14" t="s">
        <v>69</v>
      </c>
      <c r="D30" s="16">
        <v>0</v>
      </c>
      <c r="E30" s="26">
        <v>0</v>
      </c>
      <c r="F30" s="25" t="s">
        <v>133</v>
      </c>
      <c r="G30" s="29">
        <f>F30/$F$5</f>
        <v>0.13636363636363635</v>
      </c>
      <c r="H30" s="25" t="s">
        <v>154</v>
      </c>
      <c r="I30" s="29">
        <f t="shared" si="7"/>
        <v>0.15517241379310345</v>
      </c>
      <c r="J30" s="25" t="s">
        <v>120</v>
      </c>
      <c r="K30" s="32" t="s">
        <v>120</v>
      </c>
      <c r="L30" s="25" t="s">
        <v>120</v>
      </c>
      <c r="M30" s="29">
        <f t="shared" si="9"/>
        <v>0</v>
      </c>
      <c r="N30" s="25" t="s">
        <v>120</v>
      </c>
      <c r="O30" s="22">
        <f t="shared" si="10"/>
        <v>0</v>
      </c>
      <c r="P30" s="53">
        <f t="shared" si="14"/>
        <v>24</v>
      </c>
      <c r="Q30" s="41">
        <f>P30/$P$5</f>
        <v>2.2922636103151862E-2</v>
      </c>
    </row>
    <row r="31" spans="1:20" ht="15.75" thickBot="1" x14ac:dyDescent="0.3">
      <c r="A31" s="6" t="s">
        <v>97</v>
      </c>
      <c r="B31" s="5" t="s">
        <v>32</v>
      </c>
      <c r="C31" s="14" t="s">
        <v>68</v>
      </c>
      <c r="D31" s="84">
        <v>10</v>
      </c>
      <c r="E31" s="100"/>
      <c r="F31" s="84">
        <v>11</v>
      </c>
      <c r="G31" s="100"/>
      <c r="H31" s="84">
        <v>15</v>
      </c>
      <c r="I31" s="100"/>
      <c r="J31" s="84">
        <v>15</v>
      </c>
      <c r="K31" s="100"/>
      <c r="L31" s="84">
        <v>13</v>
      </c>
      <c r="M31" s="100"/>
      <c r="N31" s="84">
        <v>51</v>
      </c>
      <c r="O31" s="85"/>
      <c r="P31" s="90">
        <f t="shared" si="14"/>
        <v>115</v>
      </c>
      <c r="Q31" s="91"/>
    </row>
    <row r="32" spans="1:20" ht="39" thickBot="1" x14ac:dyDescent="0.3">
      <c r="A32" s="6" t="s">
        <v>98</v>
      </c>
      <c r="B32" s="5" t="s">
        <v>33</v>
      </c>
      <c r="C32" s="14" t="s">
        <v>69</v>
      </c>
      <c r="D32" s="56">
        <v>7</v>
      </c>
      <c r="E32" s="30">
        <f>D32/$D$31</f>
        <v>0.7</v>
      </c>
      <c r="F32" s="25" t="s">
        <v>142</v>
      </c>
      <c r="G32" s="30">
        <f>F32/$F$31</f>
        <v>0.90909090909090906</v>
      </c>
      <c r="H32" s="25" t="s">
        <v>144</v>
      </c>
      <c r="I32" s="30">
        <f>H32/$H$31</f>
        <v>0.73333333333333328</v>
      </c>
      <c r="J32" s="25" t="s">
        <v>142</v>
      </c>
      <c r="K32" s="30">
        <f>J32/$J$31</f>
        <v>0.66666666666666663</v>
      </c>
      <c r="L32" s="25" t="s">
        <v>146</v>
      </c>
      <c r="M32" s="30">
        <f>L32/$L$31</f>
        <v>0.92307692307692313</v>
      </c>
      <c r="N32" s="25" t="s">
        <v>161</v>
      </c>
      <c r="O32" s="24">
        <f>N32/$N$31</f>
        <v>0.86274509803921573</v>
      </c>
      <c r="P32" s="53">
        <f t="shared" si="14"/>
        <v>94</v>
      </c>
      <c r="Q32" s="42">
        <f>P32/$P$31</f>
        <v>0.81739130434782614</v>
      </c>
    </row>
    <row r="33" spans="1:17" ht="39" thickBot="1" x14ac:dyDescent="0.3">
      <c r="A33" s="6" t="s">
        <v>99</v>
      </c>
      <c r="B33" s="5" t="s">
        <v>34</v>
      </c>
      <c r="C33" s="14" t="s">
        <v>69</v>
      </c>
      <c r="D33" s="25" t="s">
        <v>133</v>
      </c>
      <c r="E33" s="30">
        <f t="shared" ref="E33:E45" si="15">D33/$D$31</f>
        <v>0.6</v>
      </c>
      <c r="F33" s="25" t="s">
        <v>142</v>
      </c>
      <c r="G33" s="30">
        <f t="shared" ref="G33:G45" si="16">F33/$F$31</f>
        <v>0.90909090909090906</v>
      </c>
      <c r="H33" s="25" t="s">
        <v>144</v>
      </c>
      <c r="I33" s="30">
        <f t="shared" ref="I33:I42" si="17">H33/$H$31</f>
        <v>0.73333333333333328</v>
      </c>
      <c r="J33" s="25" t="s">
        <v>142</v>
      </c>
      <c r="K33" s="30">
        <f t="shared" ref="K33:K45" si="18">J33/$J$31</f>
        <v>0.66666666666666663</v>
      </c>
      <c r="L33" s="25" t="s">
        <v>144</v>
      </c>
      <c r="M33" s="30">
        <f t="shared" ref="M33:M45" si="19">L33/$L$31</f>
        <v>0.84615384615384615</v>
      </c>
      <c r="N33" s="25" t="s">
        <v>161</v>
      </c>
      <c r="O33" s="24">
        <f t="shared" ref="O33:O45" si="20">N33/$N$31</f>
        <v>0.86274509803921573</v>
      </c>
      <c r="P33" s="53">
        <f t="shared" ref="P33:P45" si="21">D33+F33+H33+J33+L33+N33</f>
        <v>92</v>
      </c>
      <c r="Q33" s="42">
        <f t="shared" ref="Q33:Q45" si="22">P33/$P$31</f>
        <v>0.8</v>
      </c>
    </row>
    <row r="34" spans="1:17" ht="39" thickBot="1" x14ac:dyDescent="0.3">
      <c r="A34" s="6" t="s">
        <v>100</v>
      </c>
      <c r="B34" s="5" t="s">
        <v>35</v>
      </c>
      <c r="C34" s="14" t="s">
        <v>69</v>
      </c>
      <c r="D34" s="25" t="s">
        <v>132</v>
      </c>
      <c r="E34" s="30">
        <f t="shared" si="15"/>
        <v>0.3</v>
      </c>
      <c r="F34" s="25" t="s">
        <v>135</v>
      </c>
      <c r="G34" s="30">
        <f t="shared" si="16"/>
        <v>9.0909090909090912E-2</v>
      </c>
      <c r="H34" s="25" t="s">
        <v>131</v>
      </c>
      <c r="I34" s="30">
        <f t="shared" si="17"/>
        <v>0.26666666666666666</v>
      </c>
      <c r="J34" s="25" t="s">
        <v>130</v>
      </c>
      <c r="K34" s="30">
        <f t="shared" si="18"/>
        <v>0.33333333333333331</v>
      </c>
      <c r="L34" s="25" t="s">
        <v>135</v>
      </c>
      <c r="M34" s="30">
        <f t="shared" si="19"/>
        <v>7.6923076923076927E-2</v>
      </c>
      <c r="N34" s="25" t="s">
        <v>136</v>
      </c>
      <c r="O34" s="24">
        <f t="shared" si="20"/>
        <v>0.13725490196078433</v>
      </c>
      <c r="P34" s="53">
        <f t="shared" si="21"/>
        <v>21</v>
      </c>
      <c r="Q34" s="42">
        <f t="shared" si="22"/>
        <v>0.18260869565217391</v>
      </c>
    </row>
    <row r="35" spans="1:17" ht="51.75" thickBot="1" x14ac:dyDescent="0.3">
      <c r="A35" s="6" t="s">
        <v>101</v>
      </c>
      <c r="B35" s="5" t="s">
        <v>36</v>
      </c>
      <c r="C35" s="14" t="s">
        <v>69</v>
      </c>
      <c r="D35" s="25" t="s">
        <v>132</v>
      </c>
      <c r="E35" s="30">
        <f t="shared" si="15"/>
        <v>0.3</v>
      </c>
      <c r="F35" s="25" t="s">
        <v>135</v>
      </c>
      <c r="G35" s="30">
        <f t="shared" si="16"/>
        <v>9.0909090909090912E-2</v>
      </c>
      <c r="H35" s="25" t="s">
        <v>132</v>
      </c>
      <c r="I35" s="30">
        <f t="shared" si="17"/>
        <v>0.2</v>
      </c>
      <c r="J35" s="25" t="s">
        <v>130</v>
      </c>
      <c r="K35" s="30">
        <f t="shared" si="18"/>
        <v>0.33333333333333331</v>
      </c>
      <c r="L35" s="25" t="s">
        <v>135</v>
      </c>
      <c r="M35" s="30">
        <f t="shared" si="19"/>
        <v>7.6923076923076927E-2</v>
      </c>
      <c r="N35" s="25" t="s">
        <v>133</v>
      </c>
      <c r="O35" s="24">
        <f t="shared" si="20"/>
        <v>0.11764705882352941</v>
      </c>
      <c r="P35" s="53">
        <f t="shared" si="21"/>
        <v>19</v>
      </c>
      <c r="Q35" s="42">
        <f t="shared" si="22"/>
        <v>0.16521739130434782</v>
      </c>
    </row>
    <row r="36" spans="1:17" ht="51.75" thickBot="1" x14ac:dyDescent="0.3">
      <c r="A36" s="6" t="s">
        <v>102</v>
      </c>
      <c r="B36" s="5" t="s">
        <v>37</v>
      </c>
      <c r="C36" s="14" t="s">
        <v>69</v>
      </c>
      <c r="D36" s="25" t="s">
        <v>133</v>
      </c>
      <c r="E36" s="30">
        <f t="shared" si="15"/>
        <v>0.6</v>
      </c>
      <c r="F36" s="25" t="s">
        <v>140</v>
      </c>
      <c r="G36" s="30">
        <f t="shared" si="16"/>
        <v>0.72727272727272729</v>
      </c>
      <c r="H36" s="25" t="s">
        <v>139</v>
      </c>
      <c r="I36" s="30">
        <f>H36/$H$31</f>
        <v>0.6</v>
      </c>
      <c r="J36" s="25" t="s">
        <v>142</v>
      </c>
      <c r="K36" s="30">
        <f t="shared" si="18"/>
        <v>0.66666666666666663</v>
      </c>
      <c r="L36" s="25" t="s">
        <v>144</v>
      </c>
      <c r="M36" s="30">
        <f t="shared" si="19"/>
        <v>0.84615384615384615</v>
      </c>
      <c r="N36" s="25" t="s">
        <v>162</v>
      </c>
      <c r="O36" s="24">
        <f t="shared" si="20"/>
        <v>0.76470588235294112</v>
      </c>
      <c r="P36" s="53">
        <f t="shared" si="21"/>
        <v>83</v>
      </c>
      <c r="Q36" s="42">
        <f t="shared" si="22"/>
        <v>0.72173913043478266</v>
      </c>
    </row>
    <row r="37" spans="1:17" ht="15.75" thickBot="1" x14ac:dyDescent="0.3">
      <c r="A37" s="6" t="s">
        <v>38</v>
      </c>
      <c r="B37" s="5" t="s">
        <v>39</v>
      </c>
      <c r="C37" s="14" t="s">
        <v>69</v>
      </c>
      <c r="D37" s="25" t="s">
        <v>132</v>
      </c>
      <c r="E37" s="30">
        <f t="shared" si="15"/>
        <v>0.3</v>
      </c>
      <c r="F37" s="25" t="s">
        <v>135</v>
      </c>
      <c r="G37" s="30">
        <f t="shared" si="16"/>
        <v>9.0909090909090912E-2</v>
      </c>
      <c r="H37" s="25" t="s">
        <v>130</v>
      </c>
      <c r="I37" s="30">
        <f t="shared" si="17"/>
        <v>0.33333333333333331</v>
      </c>
      <c r="J37" s="25" t="s">
        <v>133</v>
      </c>
      <c r="K37" s="30">
        <f t="shared" si="18"/>
        <v>0.4</v>
      </c>
      <c r="L37" s="25" t="s">
        <v>135</v>
      </c>
      <c r="M37" s="30">
        <f t="shared" si="19"/>
        <v>7.6923076923076927E-2</v>
      </c>
      <c r="N37" s="25" t="s">
        <v>150</v>
      </c>
      <c r="O37" s="24">
        <f t="shared" si="20"/>
        <v>0.29411764705882354</v>
      </c>
      <c r="P37" s="53">
        <f t="shared" si="21"/>
        <v>31</v>
      </c>
      <c r="Q37" s="42">
        <f t="shared" si="22"/>
        <v>0.26956521739130435</v>
      </c>
    </row>
    <row r="38" spans="1:17" ht="15.75" thickBot="1" x14ac:dyDescent="0.3">
      <c r="A38" s="6" t="s">
        <v>40</v>
      </c>
      <c r="B38" s="5" t="s">
        <v>41</v>
      </c>
      <c r="C38" s="14" t="s">
        <v>69</v>
      </c>
      <c r="D38" s="25" t="s">
        <v>132</v>
      </c>
      <c r="E38" s="30">
        <f t="shared" si="15"/>
        <v>0.3</v>
      </c>
      <c r="F38" s="25" t="s">
        <v>136</v>
      </c>
      <c r="G38" s="30">
        <f t="shared" si="16"/>
        <v>0.63636363636363635</v>
      </c>
      <c r="H38" s="25" t="s">
        <v>131</v>
      </c>
      <c r="I38" s="30">
        <f t="shared" si="17"/>
        <v>0.26666666666666666</v>
      </c>
      <c r="J38" s="25" t="s">
        <v>131</v>
      </c>
      <c r="K38" s="30">
        <f t="shared" si="18"/>
        <v>0.26666666666666666</v>
      </c>
      <c r="L38" s="25" t="s">
        <v>142</v>
      </c>
      <c r="M38" s="30">
        <f t="shared" si="19"/>
        <v>0.76923076923076927</v>
      </c>
      <c r="N38" s="25" t="s">
        <v>163</v>
      </c>
      <c r="O38" s="24">
        <f t="shared" si="20"/>
        <v>0.47058823529411764</v>
      </c>
      <c r="P38" s="53">
        <f t="shared" si="21"/>
        <v>52</v>
      </c>
      <c r="Q38" s="42">
        <f t="shared" si="22"/>
        <v>0.45217391304347826</v>
      </c>
    </row>
    <row r="39" spans="1:17" ht="39" thickBot="1" x14ac:dyDescent="0.3">
      <c r="A39" s="6" t="s">
        <v>103</v>
      </c>
      <c r="B39" s="5" t="s">
        <v>42</v>
      </c>
      <c r="C39" s="14"/>
      <c r="D39" s="16"/>
      <c r="E39" s="26"/>
      <c r="F39" s="16"/>
      <c r="G39" s="30"/>
      <c r="H39" s="16"/>
      <c r="I39" s="30"/>
      <c r="J39" s="16"/>
      <c r="K39" s="30"/>
      <c r="L39" s="16"/>
      <c r="M39" s="30"/>
      <c r="N39" s="16"/>
      <c r="O39" s="24"/>
      <c r="P39" s="53"/>
      <c r="Q39" s="42"/>
    </row>
    <row r="40" spans="1:17" ht="15.75" thickBot="1" x14ac:dyDescent="0.3">
      <c r="A40" s="6" t="s">
        <v>43</v>
      </c>
      <c r="B40" s="5" t="s">
        <v>44</v>
      </c>
      <c r="C40" s="14" t="s">
        <v>69</v>
      </c>
      <c r="D40" s="25" t="s">
        <v>135</v>
      </c>
      <c r="E40" s="30">
        <f t="shared" si="15"/>
        <v>0.1</v>
      </c>
      <c r="F40" s="25" t="s">
        <v>134</v>
      </c>
      <c r="G40" s="30">
        <f t="shared" si="16"/>
        <v>0.18181818181818182</v>
      </c>
      <c r="H40" s="25" t="s">
        <v>132</v>
      </c>
      <c r="I40" s="30">
        <f t="shared" si="17"/>
        <v>0.2</v>
      </c>
      <c r="J40" s="25" t="s">
        <v>135</v>
      </c>
      <c r="K40" s="30">
        <f t="shared" si="18"/>
        <v>6.6666666666666666E-2</v>
      </c>
      <c r="L40" s="25" t="s">
        <v>134</v>
      </c>
      <c r="M40" s="30">
        <f t="shared" si="19"/>
        <v>0.15384615384615385</v>
      </c>
      <c r="N40" s="25" t="s">
        <v>146</v>
      </c>
      <c r="O40" s="24">
        <f t="shared" si="20"/>
        <v>0.23529411764705882</v>
      </c>
      <c r="P40" s="53">
        <f t="shared" si="21"/>
        <v>21</v>
      </c>
      <c r="Q40" s="42">
        <f t="shared" si="22"/>
        <v>0.18260869565217391</v>
      </c>
    </row>
    <row r="41" spans="1:17" ht="15.75" thickBot="1" x14ac:dyDescent="0.3">
      <c r="A41" s="6" t="s">
        <v>45</v>
      </c>
      <c r="B41" s="5" t="s">
        <v>46</v>
      </c>
      <c r="C41" s="14" t="s">
        <v>69</v>
      </c>
      <c r="D41" s="25" t="s">
        <v>130</v>
      </c>
      <c r="E41" s="30">
        <f t="shared" si="15"/>
        <v>0.5</v>
      </c>
      <c r="F41" s="25" t="s">
        <v>120</v>
      </c>
      <c r="G41" s="30">
        <f t="shared" si="16"/>
        <v>0</v>
      </c>
      <c r="H41" s="25" t="s">
        <v>131</v>
      </c>
      <c r="I41" s="30">
        <f t="shared" si="17"/>
        <v>0.26666666666666666</v>
      </c>
      <c r="J41" s="25" t="s">
        <v>140</v>
      </c>
      <c r="K41" s="30">
        <f t="shared" si="18"/>
        <v>0.53333333333333333</v>
      </c>
      <c r="L41" s="25" t="s">
        <v>130</v>
      </c>
      <c r="M41" s="30">
        <f t="shared" si="19"/>
        <v>0.38461538461538464</v>
      </c>
      <c r="N41" s="25" t="s">
        <v>144</v>
      </c>
      <c r="O41" s="24">
        <f t="shared" si="20"/>
        <v>0.21568627450980393</v>
      </c>
      <c r="P41" s="53">
        <f t="shared" si="21"/>
        <v>33</v>
      </c>
      <c r="Q41" s="42">
        <f t="shared" si="22"/>
        <v>0.28695652173913044</v>
      </c>
    </row>
    <row r="42" spans="1:17" ht="26.25" thickBot="1" x14ac:dyDescent="0.3">
      <c r="A42" s="6" t="s">
        <v>104</v>
      </c>
      <c r="B42" s="5" t="s">
        <v>47</v>
      </c>
      <c r="C42" s="14" t="s">
        <v>69</v>
      </c>
      <c r="D42" s="25" t="s">
        <v>131</v>
      </c>
      <c r="E42" s="30">
        <f t="shared" si="15"/>
        <v>0.4</v>
      </c>
      <c r="F42" s="25" t="s">
        <v>132</v>
      </c>
      <c r="G42" s="30">
        <f t="shared" si="16"/>
        <v>0.27272727272727271</v>
      </c>
      <c r="H42" s="25" t="s">
        <v>132</v>
      </c>
      <c r="I42" s="30">
        <f t="shared" si="17"/>
        <v>0.2</v>
      </c>
      <c r="J42" s="25" t="s">
        <v>135</v>
      </c>
      <c r="K42" s="30">
        <f t="shared" si="18"/>
        <v>6.6666666666666666E-2</v>
      </c>
      <c r="L42" s="25" t="s">
        <v>135</v>
      </c>
      <c r="M42" s="30">
        <f t="shared" si="19"/>
        <v>7.6923076923076927E-2</v>
      </c>
      <c r="N42" s="25" t="s">
        <v>133</v>
      </c>
      <c r="O42" s="24">
        <f t="shared" si="20"/>
        <v>0.11764705882352941</v>
      </c>
      <c r="P42" s="53">
        <f t="shared" si="21"/>
        <v>18</v>
      </c>
      <c r="Q42" s="42">
        <f t="shared" si="22"/>
        <v>0.15652173913043479</v>
      </c>
    </row>
    <row r="43" spans="1:17" ht="26.25" thickBot="1" x14ac:dyDescent="0.3">
      <c r="A43" s="6" t="s">
        <v>105</v>
      </c>
      <c r="B43" s="5" t="s">
        <v>48</v>
      </c>
      <c r="C43" s="14" t="s">
        <v>69</v>
      </c>
      <c r="D43" s="25" t="s">
        <v>132</v>
      </c>
      <c r="E43" s="30">
        <f t="shared" si="15"/>
        <v>0.3</v>
      </c>
      <c r="F43" s="25" t="s">
        <v>120</v>
      </c>
      <c r="G43" s="30">
        <f t="shared" si="16"/>
        <v>0</v>
      </c>
      <c r="H43" s="25" t="s">
        <v>134</v>
      </c>
      <c r="I43" s="30">
        <f>H43/$H$31</f>
        <v>0.13333333333333333</v>
      </c>
      <c r="J43" s="25" t="s">
        <v>139</v>
      </c>
      <c r="K43" s="30">
        <f t="shared" si="18"/>
        <v>0.6</v>
      </c>
      <c r="L43" s="25" t="s">
        <v>134</v>
      </c>
      <c r="M43" s="30">
        <f t="shared" si="19"/>
        <v>0.15384615384615385</v>
      </c>
      <c r="N43" s="25" t="s">
        <v>140</v>
      </c>
      <c r="O43" s="24">
        <f t="shared" si="20"/>
        <v>0.15686274509803921</v>
      </c>
      <c r="P43" s="53">
        <f t="shared" si="21"/>
        <v>24</v>
      </c>
      <c r="Q43" s="42">
        <f t="shared" si="22"/>
        <v>0.20869565217391303</v>
      </c>
    </row>
    <row r="44" spans="1:17" ht="77.25" thickBot="1" x14ac:dyDescent="0.3">
      <c r="A44" s="6" t="s">
        <v>106</v>
      </c>
      <c r="B44" s="5" t="s">
        <v>49</v>
      </c>
      <c r="C44" s="14" t="s">
        <v>69</v>
      </c>
      <c r="D44" s="18">
        <v>10</v>
      </c>
      <c r="E44" s="30">
        <f t="shared" si="15"/>
        <v>1</v>
      </c>
      <c r="F44" s="18">
        <v>11</v>
      </c>
      <c r="G44" s="30">
        <f t="shared" si="16"/>
        <v>1</v>
      </c>
      <c r="H44" s="18">
        <v>15</v>
      </c>
      <c r="I44" s="30">
        <f>H44/$H$31</f>
        <v>1</v>
      </c>
      <c r="J44" s="18">
        <v>15</v>
      </c>
      <c r="K44" s="30">
        <f t="shared" si="18"/>
        <v>1</v>
      </c>
      <c r="L44" s="16">
        <v>13</v>
      </c>
      <c r="M44" s="30">
        <f t="shared" si="19"/>
        <v>1</v>
      </c>
      <c r="N44" s="18">
        <v>49</v>
      </c>
      <c r="O44" s="24">
        <f t="shared" si="20"/>
        <v>0.96078431372549022</v>
      </c>
      <c r="P44" s="53">
        <f t="shared" si="21"/>
        <v>113</v>
      </c>
      <c r="Q44" s="42">
        <f t="shared" si="22"/>
        <v>0.9826086956521739</v>
      </c>
    </row>
    <row r="45" spans="1:17" ht="64.5" thickBot="1" x14ac:dyDescent="0.3">
      <c r="A45" s="6" t="s">
        <v>107</v>
      </c>
      <c r="B45" s="7" t="s">
        <v>50</v>
      </c>
      <c r="C45" s="14" t="s">
        <v>69</v>
      </c>
      <c r="D45" s="18">
        <v>10</v>
      </c>
      <c r="E45" s="30">
        <f t="shared" si="15"/>
        <v>1</v>
      </c>
      <c r="F45" s="18">
        <v>11</v>
      </c>
      <c r="G45" s="30">
        <f t="shared" si="16"/>
        <v>1</v>
      </c>
      <c r="H45" s="18">
        <v>15</v>
      </c>
      <c r="I45" s="30">
        <f t="shared" ref="I45" si="23">H45/$H$31</f>
        <v>1</v>
      </c>
      <c r="J45" s="18">
        <v>15</v>
      </c>
      <c r="K45" s="30">
        <f t="shared" si="18"/>
        <v>1</v>
      </c>
      <c r="L45" s="16">
        <v>13</v>
      </c>
      <c r="M45" s="30">
        <f t="shared" si="19"/>
        <v>1</v>
      </c>
      <c r="N45" s="18">
        <v>49</v>
      </c>
      <c r="O45" s="24">
        <f t="shared" si="20"/>
        <v>0.96078431372549022</v>
      </c>
      <c r="P45" s="53">
        <f t="shared" si="21"/>
        <v>113</v>
      </c>
      <c r="Q45" s="42">
        <f t="shared" si="22"/>
        <v>0.9826086956521739</v>
      </c>
    </row>
    <row r="46" spans="1:17" ht="15.75" thickBot="1" x14ac:dyDescent="0.3">
      <c r="A46" s="6" t="s">
        <v>51</v>
      </c>
      <c r="B46" s="7" t="s">
        <v>52</v>
      </c>
      <c r="C46" s="14"/>
      <c r="D46" s="84"/>
      <c r="E46" s="100"/>
      <c r="F46" s="84"/>
      <c r="G46" s="100"/>
      <c r="H46" s="84"/>
      <c r="I46" s="100"/>
      <c r="J46" s="16"/>
      <c r="K46" s="26"/>
      <c r="L46" s="16"/>
      <c r="M46" s="26"/>
      <c r="N46" s="16"/>
      <c r="O46" s="17"/>
      <c r="P46" s="51"/>
      <c r="Q46" s="39"/>
    </row>
    <row r="47" spans="1:17" ht="15.75" thickBot="1" x14ac:dyDescent="0.3">
      <c r="A47" s="6" t="s">
        <v>92</v>
      </c>
      <c r="B47" s="7" t="s">
        <v>53</v>
      </c>
      <c r="C47" s="14" t="s">
        <v>71</v>
      </c>
      <c r="D47" s="98">
        <v>0.5</v>
      </c>
      <c r="E47" s="102"/>
      <c r="F47" s="98">
        <v>0.33</v>
      </c>
      <c r="G47" s="102"/>
      <c r="H47" s="98">
        <v>0.3</v>
      </c>
      <c r="I47" s="102"/>
      <c r="J47" s="98">
        <v>0.3</v>
      </c>
      <c r="K47" s="102"/>
      <c r="L47" s="84">
        <v>0.1</v>
      </c>
      <c r="M47" s="100"/>
      <c r="N47" s="98">
        <v>0.12</v>
      </c>
      <c r="O47" s="99"/>
      <c r="P47" s="88">
        <v>0.15</v>
      </c>
      <c r="Q47" s="89"/>
    </row>
    <row r="48" spans="1:17" ht="39" thickBot="1" x14ac:dyDescent="0.3">
      <c r="A48" s="6" t="s">
        <v>108</v>
      </c>
      <c r="B48" s="7" t="s">
        <v>54</v>
      </c>
      <c r="C48" s="14" t="s">
        <v>71</v>
      </c>
      <c r="D48" s="98">
        <v>28</v>
      </c>
      <c r="E48" s="102"/>
      <c r="F48" s="98">
        <v>30</v>
      </c>
      <c r="G48" s="102"/>
      <c r="H48" s="98">
        <v>80</v>
      </c>
      <c r="I48" s="102"/>
      <c r="J48" s="98">
        <v>91</v>
      </c>
      <c r="K48" s="102"/>
      <c r="L48" s="84">
        <v>8</v>
      </c>
      <c r="M48" s="100"/>
      <c r="N48" s="98">
        <v>50</v>
      </c>
      <c r="O48" s="99"/>
      <c r="P48" s="92">
        <f>62500/1047</f>
        <v>59.694364851957978</v>
      </c>
      <c r="Q48" s="93"/>
    </row>
    <row r="49" spans="1:17" ht="26.25" thickBot="1" x14ac:dyDescent="0.3">
      <c r="A49" s="6" t="s">
        <v>109</v>
      </c>
      <c r="B49" s="7" t="s">
        <v>55</v>
      </c>
      <c r="C49" s="14" t="s">
        <v>72</v>
      </c>
      <c r="D49" s="84" t="s">
        <v>56</v>
      </c>
      <c r="E49" s="100"/>
      <c r="F49" s="84" t="s">
        <v>56</v>
      </c>
      <c r="G49" s="100"/>
      <c r="H49" s="84" t="s">
        <v>56</v>
      </c>
      <c r="I49" s="100"/>
      <c r="J49" s="84" t="s">
        <v>56</v>
      </c>
      <c r="K49" s="100"/>
      <c r="L49" s="84" t="s">
        <v>56</v>
      </c>
      <c r="M49" s="100"/>
      <c r="N49" s="84" t="s">
        <v>56</v>
      </c>
      <c r="O49" s="85"/>
      <c r="P49" s="80" t="s">
        <v>56</v>
      </c>
      <c r="Q49" s="81"/>
    </row>
    <row r="50" spans="1:17" ht="15.75" thickBot="1" x14ac:dyDescent="0.3">
      <c r="A50" s="6" t="s">
        <v>110</v>
      </c>
      <c r="B50" s="7" t="s">
        <v>57</v>
      </c>
      <c r="C50" s="14" t="s">
        <v>72</v>
      </c>
      <c r="D50" s="84" t="s">
        <v>56</v>
      </c>
      <c r="E50" s="100"/>
      <c r="F50" s="84" t="s">
        <v>56</v>
      </c>
      <c r="G50" s="100"/>
      <c r="H50" s="84" t="s">
        <v>119</v>
      </c>
      <c r="I50" s="100"/>
      <c r="J50" s="84" t="s">
        <v>56</v>
      </c>
      <c r="K50" s="100"/>
      <c r="L50" s="84" t="s">
        <v>119</v>
      </c>
      <c r="M50" s="100"/>
      <c r="N50" s="84" t="s">
        <v>56</v>
      </c>
      <c r="O50" s="85"/>
      <c r="P50" s="80"/>
      <c r="Q50" s="81"/>
    </row>
    <row r="51" spans="1:17" ht="26.25" thickBot="1" x14ac:dyDescent="0.3">
      <c r="A51" s="6" t="s">
        <v>112</v>
      </c>
      <c r="B51" s="5" t="s">
        <v>58</v>
      </c>
      <c r="C51" s="14" t="s">
        <v>72</v>
      </c>
      <c r="D51" s="84" t="s">
        <v>56</v>
      </c>
      <c r="E51" s="100"/>
      <c r="F51" s="84" t="s">
        <v>56</v>
      </c>
      <c r="G51" s="100"/>
      <c r="H51" s="84" t="s">
        <v>119</v>
      </c>
      <c r="I51" s="100"/>
      <c r="J51" s="84" t="s">
        <v>56</v>
      </c>
      <c r="K51" s="100"/>
      <c r="L51" s="84" t="s">
        <v>119</v>
      </c>
      <c r="M51" s="100"/>
      <c r="N51" s="84" t="s">
        <v>56</v>
      </c>
      <c r="O51" s="85"/>
      <c r="P51" s="80"/>
      <c r="Q51" s="81"/>
    </row>
    <row r="52" spans="1:17" ht="15.75" thickBot="1" x14ac:dyDescent="0.3">
      <c r="A52" s="6" t="s">
        <v>113</v>
      </c>
      <c r="B52" s="7" t="s">
        <v>59</v>
      </c>
      <c r="C52" s="14" t="s">
        <v>72</v>
      </c>
      <c r="D52" s="84" t="s">
        <v>56</v>
      </c>
      <c r="E52" s="100"/>
      <c r="F52" s="84" t="s">
        <v>56</v>
      </c>
      <c r="G52" s="100"/>
      <c r="H52" s="84" t="s">
        <v>119</v>
      </c>
      <c r="I52" s="100"/>
      <c r="J52" s="84" t="s">
        <v>56</v>
      </c>
      <c r="K52" s="100"/>
      <c r="L52" s="84" t="s">
        <v>119</v>
      </c>
      <c r="M52" s="100"/>
      <c r="N52" s="84" t="s">
        <v>56</v>
      </c>
      <c r="O52" s="85"/>
      <c r="P52" s="80"/>
      <c r="Q52" s="81"/>
    </row>
    <row r="53" spans="1:17" ht="15.75" thickBot="1" x14ac:dyDescent="0.3">
      <c r="A53" s="6" t="s">
        <v>114</v>
      </c>
      <c r="B53" s="7" t="s">
        <v>60</v>
      </c>
      <c r="C53" s="14" t="s">
        <v>72</v>
      </c>
      <c r="D53" s="84" t="s">
        <v>56</v>
      </c>
      <c r="E53" s="100"/>
      <c r="F53" s="84" t="s">
        <v>56</v>
      </c>
      <c r="G53" s="100"/>
      <c r="H53" s="84" t="s">
        <v>119</v>
      </c>
      <c r="I53" s="100"/>
      <c r="J53" s="84" t="s">
        <v>56</v>
      </c>
      <c r="K53" s="100"/>
      <c r="L53" s="84" t="s">
        <v>119</v>
      </c>
      <c r="M53" s="100"/>
      <c r="N53" s="84" t="s">
        <v>56</v>
      </c>
      <c r="O53" s="85"/>
      <c r="P53" s="80"/>
      <c r="Q53" s="81"/>
    </row>
    <row r="54" spans="1:17" ht="26.25" thickBot="1" x14ac:dyDescent="0.3">
      <c r="A54" s="6" t="s">
        <v>115</v>
      </c>
      <c r="B54" s="7" t="s">
        <v>61</v>
      </c>
      <c r="C54" s="14" t="s">
        <v>72</v>
      </c>
      <c r="D54" s="84" t="s">
        <v>56</v>
      </c>
      <c r="E54" s="100"/>
      <c r="F54" s="84" t="s">
        <v>56</v>
      </c>
      <c r="G54" s="100"/>
      <c r="H54" s="84" t="s">
        <v>119</v>
      </c>
      <c r="I54" s="100"/>
      <c r="J54" s="84" t="s">
        <v>56</v>
      </c>
      <c r="K54" s="100"/>
      <c r="L54" s="84" t="s">
        <v>119</v>
      </c>
      <c r="M54" s="100"/>
      <c r="N54" s="84" t="s">
        <v>56</v>
      </c>
      <c r="O54" s="85"/>
      <c r="P54" s="80"/>
      <c r="Q54" s="81"/>
    </row>
    <row r="55" spans="1:17" ht="15.75" thickBot="1" x14ac:dyDescent="0.3">
      <c r="A55" s="6" t="s">
        <v>116</v>
      </c>
      <c r="B55" s="7" t="s">
        <v>62</v>
      </c>
      <c r="C55" s="14" t="s">
        <v>72</v>
      </c>
      <c r="D55" s="84" t="s">
        <v>56</v>
      </c>
      <c r="E55" s="100"/>
      <c r="F55" s="84" t="s">
        <v>56</v>
      </c>
      <c r="G55" s="100"/>
      <c r="H55" s="84" t="s">
        <v>119</v>
      </c>
      <c r="I55" s="100"/>
      <c r="J55" s="84" t="s">
        <v>56</v>
      </c>
      <c r="K55" s="100"/>
      <c r="L55" s="84" t="s">
        <v>119</v>
      </c>
      <c r="M55" s="100"/>
      <c r="N55" s="84" t="s">
        <v>56</v>
      </c>
      <c r="O55" s="85"/>
      <c r="P55" s="80"/>
      <c r="Q55" s="81"/>
    </row>
    <row r="56" spans="1:17" ht="39" thickBot="1" x14ac:dyDescent="0.3">
      <c r="A56" s="6" t="s">
        <v>111</v>
      </c>
      <c r="B56" s="7" t="s">
        <v>63</v>
      </c>
      <c r="C56" s="14" t="s">
        <v>69</v>
      </c>
      <c r="D56" s="18">
        <v>34</v>
      </c>
      <c r="E56" s="30">
        <f>D56/$D$5</f>
        <v>1</v>
      </c>
      <c r="F56" s="18">
        <v>44</v>
      </c>
      <c r="G56" s="30">
        <f>F56/$F$5</f>
        <v>1</v>
      </c>
      <c r="H56" s="18">
        <v>116</v>
      </c>
      <c r="I56" s="30">
        <f>H56/$H$5</f>
        <v>1</v>
      </c>
      <c r="J56" s="18">
        <v>107</v>
      </c>
      <c r="K56" s="30">
        <f>J56/$J$5</f>
        <v>1</v>
      </c>
      <c r="L56" s="16">
        <v>78</v>
      </c>
      <c r="M56" s="30">
        <f>L56/$L$5</f>
        <v>1</v>
      </c>
      <c r="N56" s="18">
        <v>668</v>
      </c>
      <c r="O56" s="24">
        <f>N56/$N$5</f>
        <v>1</v>
      </c>
      <c r="P56" s="53">
        <f t="shared" ref="P56" si="24">D56+F56+H56+J56+L56+N56</f>
        <v>1047</v>
      </c>
      <c r="Q56" s="41">
        <f>P56/P5</f>
        <v>1</v>
      </c>
    </row>
    <row r="57" spans="1:17" ht="26.25" thickBot="1" x14ac:dyDescent="0.3">
      <c r="A57" s="6" t="s">
        <v>117</v>
      </c>
      <c r="B57" s="7" t="s">
        <v>64</v>
      </c>
      <c r="C57" s="15" t="s">
        <v>73</v>
      </c>
      <c r="D57" s="82">
        <v>24</v>
      </c>
      <c r="E57" s="101"/>
      <c r="F57" s="82">
        <v>15</v>
      </c>
      <c r="G57" s="101"/>
      <c r="H57" s="82">
        <v>10</v>
      </c>
      <c r="I57" s="101"/>
      <c r="J57" s="82">
        <v>7.24</v>
      </c>
      <c r="K57" s="101"/>
      <c r="L57" s="94">
        <v>12</v>
      </c>
      <c r="M57" s="95"/>
      <c r="N57" s="82">
        <v>3.5</v>
      </c>
      <c r="O57" s="83"/>
      <c r="P57" s="78">
        <v>8.1</v>
      </c>
      <c r="Q57" s="79"/>
    </row>
    <row r="60" spans="1:17" x14ac:dyDescent="0.25">
      <c r="B60" s="10" t="s">
        <v>126</v>
      </c>
      <c r="C60" s="8" t="s">
        <v>127</v>
      </c>
    </row>
  </sheetData>
  <mergeCells count="141">
    <mergeCell ref="B1:L1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P5:Q5"/>
    <mergeCell ref="D6:E6"/>
    <mergeCell ref="F6:G6"/>
    <mergeCell ref="H6:I6"/>
    <mergeCell ref="J6:K6"/>
    <mergeCell ref="L6:M6"/>
    <mergeCell ref="N6:O6"/>
    <mergeCell ref="P6:Q6"/>
    <mergeCell ref="D5:E5"/>
    <mergeCell ref="F5:G5"/>
    <mergeCell ref="H5:I5"/>
    <mergeCell ref="J5:K5"/>
    <mergeCell ref="L5:M5"/>
    <mergeCell ref="N5:O5"/>
    <mergeCell ref="D10:E10"/>
    <mergeCell ref="F10:G10"/>
    <mergeCell ref="H10:I10"/>
    <mergeCell ref="J10:K10"/>
    <mergeCell ref="N10:O10"/>
    <mergeCell ref="P10:Q10"/>
    <mergeCell ref="P7:Q7"/>
    <mergeCell ref="D8:E8"/>
    <mergeCell ref="F8:G8"/>
    <mergeCell ref="H8:I8"/>
    <mergeCell ref="J8:K8"/>
    <mergeCell ref="L8:M8"/>
    <mergeCell ref="N8:O8"/>
    <mergeCell ref="P8:Q8"/>
    <mergeCell ref="D7:E7"/>
    <mergeCell ref="F7:G7"/>
    <mergeCell ref="H7:I7"/>
    <mergeCell ref="J7:K7"/>
    <mergeCell ref="L7:M7"/>
    <mergeCell ref="N7:O7"/>
    <mergeCell ref="D12:E12"/>
    <mergeCell ref="F12:G12"/>
    <mergeCell ref="H12:I12"/>
    <mergeCell ref="J12:K12"/>
    <mergeCell ref="N12:O12"/>
    <mergeCell ref="P12:Q12"/>
    <mergeCell ref="D11:E11"/>
    <mergeCell ref="F11:G11"/>
    <mergeCell ref="H11:I11"/>
    <mergeCell ref="J11:K11"/>
    <mergeCell ref="N11:O11"/>
    <mergeCell ref="P11:Q11"/>
    <mergeCell ref="P47:Q47"/>
    <mergeCell ref="D48:E48"/>
    <mergeCell ref="F48:G48"/>
    <mergeCell ref="H48:I48"/>
    <mergeCell ref="J48:K48"/>
    <mergeCell ref="L48:M48"/>
    <mergeCell ref="N48:O48"/>
    <mergeCell ref="P48:Q48"/>
    <mergeCell ref="P31:Q31"/>
    <mergeCell ref="D46:E46"/>
    <mergeCell ref="F46:G46"/>
    <mergeCell ref="H46:I46"/>
    <mergeCell ref="D47:E47"/>
    <mergeCell ref="F47:G47"/>
    <mergeCell ref="H47:I47"/>
    <mergeCell ref="J47:K47"/>
    <mergeCell ref="L47:M47"/>
    <mergeCell ref="N47:O47"/>
    <mergeCell ref="D31:E31"/>
    <mergeCell ref="F31:G31"/>
    <mergeCell ref="H31:I31"/>
    <mergeCell ref="J31:K31"/>
    <mergeCell ref="L31:M31"/>
    <mergeCell ref="N31:O3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7:E57"/>
    <mergeCell ref="F57:G57"/>
    <mergeCell ref="H57:I57"/>
    <mergeCell ref="J57:K57"/>
    <mergeCell ref="L57:M57"/>
    <mergeCell ref="N57:O57"/>
    <mergeCell ref="P57:Q57"/>
    <mergeCell ref="D55:E55"/>
    <mergeCell ref="F55:G55"/>
    <mergeCell ref="H55:I55"/>
    <mergeCell ref="J55:K55"/>
    <mergeCell ref="L55:M55"/>
    <mergeCell ref="N55:O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0"/>
  <sheetViews>
    <sheetView tabSelected="1" topLeftCell="A25" zoomScale="80" zoomScaleNormal="80" workbookViewId="0">
      <selection activeCell="B1" sqref="B1:L1"/>
    </sheetView>
  </sheetViews>
  <sheetFormatPr defaultRowHeight="15" x14ac:dyDescent="0.25"/>
  <cols>
    <col min="1" max="1" width="7.28515625" customWidth="1"/>
    <col min="2" max="2" width="67" customWidth="1"/>
    <col min="3" max="3" width="12.140625" style="8" customWidth="1"/>
    <col min="4" max="5" width="6.42578125" customWidth="1"/>
    <col min="6" max="6" width="6.7109375" customWidth="1"/>
    <col min="7" max="8" width="7" customWidth="1"/>
    <col min="9" max="9" width="7.42578125" customWidth="1"/>
    <col min="10" max="10" width="7.140625" customWidth="1"/>
    <col min="11" max="11" width="8.5703125" customWidth="1"/>
    <col min="12" max="13" width="7.85546875" style="1" customWidth="1"/>
    <col min="14" max="15" width="7.5703125" customWidth="1"/>
    <col min="16" max="16" width="8.7109375" customWidth="1"/>
    <col min="17" max="17" width="6.5703125" customWidth="1"/>
  </cols>
  <sheetData>
    <row r="1" spans="1:17" ht="42.75" customHeight="1" x14ac:dyDescent="0.3">
      <c r="B1" s="104" t="s">
        <v>170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2"/>
    </row>
    <row r="2" spans="1:17" ht="15.75" thickBot="1" x14ac:dyDescent="0.3"/>
    <row r="3" spans="1:17" ht="47.1" customHeight="1" thickBot="1" x14ac:dyDescent="0.3">
      <c r="A3" s="2" t="s">
        <v>0</v>
      </c>
      <c r="B3" s="3" t="s">
        <v>1</v>
      </c>
      <c r="C3" s="13" t="s">
        <v>67</v>
      </c>
      <c r="D3" s="96" t="s">
        <v>66</v>
      </c>
      <c r="E3" s="103"/>
      <c r="F3" s="96" t="s">
        <v>118</v>
      </c>
      <c r="G3" s="103"/>
      <c r="H3" s="96" t="s">
        <v>121</v>
      </c>
      <c r="I3" s="103"/>
      <c r="J3" s="96" t="s">
        <v>122</v>
      </c>
      <c r="K3" s="97"/>
      <c r="L3" s="105" t="s">
        <v>123</v>
      </c>
      <c r="M3" s="106"/>
      <c r="N3" s="96" t="s">
        <v>124</v>
      </c>
      <c r="O3" s="97"/>
      <c r="P3" s="86" t="s">
        <v>125</v>
      </c>
      <c r="Q3" s="87"/>
    </row>
    <row r="4" spans="1:17" ht="15.75" thickBot="1" x14ac:dyDescent="0.3">
      <c r="A4" s="4">
        <v>1</v>
      </c>
      <c r="B4" s="5" t="s">
        <v>2</v>
      </c>
      <c r="C4" s="14"/>
      <c r="D4" s="84"/>
      <c r="E4" s="100"/>
      <c r="F4" s="84"/>
      <c r="G4" s="100"/>
      <c r="H4" s="84"/>
      <c r="I4" s="100"/>
      <c r="J4" s="84"/>
      <c r="K4" s="100"/>
      <c r="L4" s="107"/>
      <c r="M4" s="108"/>
      <c r="N4" s="84"/>
      <c r="O4" s="85"/>
      <c r="P4" s="80"/>
      <c r="Q4" s="81"/>
    </row>
    <row r="5" spans="1:17" ht="15.75" thickBot="1" x14ac:dyDescent="0.3">
      <c r="A5" s="6" t="s">
        <v>65</v>
      </c>
      <c r="B5" s="5" t="s">
        <v>3</v>
      </c>
      <c r="C5" s="14" t="s">
        <v>68</v>
      </c>
      <c r="D5" s="84">
        <v>26</v>
      </c>
      <c r="E5" s="100"/>
      <c r="F5" s="109">
        <v>30</v>
      </c>
      <c r="G5" s="112"/>
      <c r="H5" s="109">
        <v>105</v>
      </c>
      <c r="I5" s="112"/>
      <c r="J5" s="109">
        <v>106</v>
      </c>
      <c r="K5" s="112"/>
      <c r="L5" s="84">
        <v>80</v>
      </c>
      <c r="M5" s="100"/>
      <c r="N5" s="84">
        <v>742</v>
      </c>
      <c r="O5" s="100"/>
      <c r="P5" s="80">
        <f t="shared" ref="P5" si="0">SUM(P6:Q8)</f>
        <v>1108</v>
      </c>
      <c r="Q5" s="81"/>
    </row>
    <row r="6" spans="1:17" ht="26.25" thickBot="1" x14ac:dyDescent="0.3">
      <c r="A6" s="6" t="s">
        <v>74</v>
      </c>
      <c r="B6" s="5" t="s">
        <v>4</v>
      </c>
      <c r="C6" s="14" t="s">
        <v>68</v>
      </c>
      <c r="D6" s="109">
        <v>12</v>
      </c>
      <c r="E6" s="110"/>
      <c r="F6" s="111">
        <v>20</v>
      </c>
      <c r="G6" s="111"/>
      <c r="H6" s="109">
        <v>50</v>
      </c>
      <c r="I6" s="110"/>
      <c r="J6" s="109">
        <v>39</v>
      </c>
      <c r="K6" s="110"/>
      <c r="L6" s="109">
        <v>25</v>
      </c>
      <c r="M6" s="110"/>
      <c r="N6" s="84">
        <v>308</v>
      </c>
      <c r="O6" s="85"/>
      <c r="P6" s="80">
        <f t="shared" ref="P6:P8" si="1">SUM(D6:N6)</f>
        <v>454</v>
      </c>
      <c r="Q6" s="81"/>
    </row>
    <row r="7" spans="1:17" ht="26.25" thickBot="1" x14ac:dyDescent="0.3">
      <c r="A7" s="6" t="s">
        <v>75</v>
      </c>
      <c r="B7" s="5" t="s">
        <v>5</v>
      </c>
      <c r="C7" s="14" t="s">
        <v>68</v>
      </c>
      <c r="D7" s="109">
        <v>14</v>
      </c>
      <c r="E7" s="110"/>
      <c r="F7" s="111">
        <v>25</v>
      </c>
      <c r="G7" s="111"/>
      <c r="H7" s="109">
        <v>60</v>
      </c>
      <c r="I7" s="110"/>
      <c r="J7" s="109">
        <v>61</v>
      </c>
      <c r="K7" s="110"/>
      <c r="L7" s="109">
        <v>49</v>
      </c>
      <c r="M7" s="110"/>
      <c r="N7" s="84">
        <v>364</v>
      </c>
      <c r="O7" s="85"/>
      <c r="P7" s="80">
        <f t="shared" si="1"/>
        <v>573</v>
      </c>
      <c r="Q7" s="81"/>
    </row>
    <row r="8" spans="1:17" ht="26.25" thickBot="1" x14ac:dyDescent="0.3">
      <c r="A8" s="6" t="s">
        <v>76</v>
      </c>
      <c r="B8" s="5" t="s">
        <v>6</v>
      </c>
      <c r="C8" s="14" t="s">
        <v>68</v>
      </c>
      <c r="D8" s="109">
        <v>0</v>
      </c>
      <c r="E8" s="110"/>
      <c r="F8" s="111">
        <v>0</v>
      </c>
      <c r="G8" s="111"/>
      <c r="H8" s="109">
        <v>5</v>
      </c>
      <c r="I8" s="110"/>
      <c r="J8" s="109">
        <v>6</v>
      </c>
      <c r="K8" s="110"/>
      <c r="L8" s="109">
        <v>0</v>
      </c>
      <c r="M8" s="110"/>
      <c r="N8" s="84">
        <v>70</v>
      </c>
      <c r="O8" s="85"/>
      <c r="P8" s="80">
        <f t="shared" si="1"/>
        <v>81</v>
      </c>
      <c r="Q8" s="81"/>
    </row>
    <row r="9" spans="1:17" ht="39" thickBot="1" x14ac:dyDescent="0.3">
      <c r="A9" s="6" t="s">
        <v>77</v>
      </c>
      <c r="B9" s="5" t="s">
        <v>7</v>
      </c>
      <c r="C9" s="14" t="s">
        <v>69</v>
      </c>
      <c r="D9" s="46">
        <v>11</v>
      </c>
      <c r="E9" s="70">
        <v>0.35</v>
      </c>
      <c r="F9" s="43">
        <v>11</v>
      </c>
      <c r="G9" s="75">
        <v>0.24</v>
      </c>
      <c r="H9" s="46">
        <v>47</v>
      </c>
      <c r="I9" s="70">
        <v>0.45</v>
      </c>
      <c r="J9" s="46">
        <v>36</v>
      </c>
      <c r="K9" s="70">
        <v>0.42</v>
      </c>
      <c r="L9" s="46">
        <v>27</v>
      </c>
      <c r="M9" s="70">
        <v>0.36</v>
      </c>
      <c r="N9" s="16">
        <v>339</v>
      </c>
      <c r="O9" s="74">
        <v>0.55000000000000004</v>
      </c>
      <c r="P9" s="48">
        <f>D9+F9+H9+J9+L9+N9</f>
        <v>471</v>
      </c>
      <c r="Q9" s="36">
        <v>0.49</v>
      </c>
    </row>
    <row r="10" spans="1:17" ht="26.25" thickBot="1" x14ac:dyDescent="0.3">
      <c r="A10" s="6" t="s">
        <v>78</v>
      </c>
      <c r="B10" s="5" t="s">
        <v>8</v>
      </c>
      <c r="C10" s="14" t="s">
        <v>70</v>
      </c>
      <c r="D10" s="113"/>
      <c r="E10" s="114"/>
      <c r="F10" s="111"/>
      <c r="G10" s="111"/>
      <c r="H10" s="113"/>
      <c r="I10" s="114"/>
      <c r="J10" s="113"/>
      <c r="K10" s="114"/>
      <c r="L10" s="46"/>
      <c r="M10" s="62"/>
      <c r="N10" s="98"/>
      <c r="O10" s="99"/>
      <c r="P10" s="88"/>
      <c r="Q10" s="89"/>
    </row>
    <row r="11" spans="1:17" ht="26.25" thickBot="1" x14ac:dyDescent="0.3">
      <c r="A11" s="6" t="s">
        <v>79</v>
      </c>
      <c r="B11" s="5" t="s">
        <v>9</v>
      </c>
      <c r="C11" s="14" t="s">
        <v>70</v>
      </c>
      <c r="D11" s="113"/>
      <c r="E11" s="114"/>
      <c r="F11" s="111"/>
      <c r="G11" s="111"/>
      <c r="H11" s="113"/>
      <c r="I11" s="114"/>
      <c r="J11" s="113"/>
      <c r="K11" s="114"/>
      <c r="L11" s="46"/>
      <c r="M11" s="62"/>
      <c r="N11" s="98"/>
      <c r="O11" s="99"/>
      <c r="P11" s="88"/>
      <c r="Q11" s="89"/>
    </row>
    <row r="12" spans="1:17" ht="26.25" thickBot="1" x14ac:dyDescent="0.3">
      <c r="A12" s="6" t="s">
        <v>80</v>
      </c>
      <c r="B12" s="5" t="s">
        <v>10</v>
      </c>
      <c r="C12" s="14" t="s">
        <v>70</v>
      </c>
      <c r="D12" s="113">
        <v>76</v>
      </c>
      <c r="E12" s="114"/>
      <c r="F12" s="111"/>
      <c r="G12" s="111"/>
      <c r="H12" s="113" t="s">
        <v>165</v>
      </c>
      <c r="I12" s="114"/>
      <c r="J12" s="113">
        <v>0</v>
      </c>
      <c r="K12" s="114"/>
      <c r="L12" s="46"/>
      <c r="M12" s="62"/>
      <c r="N12" s="98">
        <v>71</v>
      </c>
      <c r="O12" s="99"/>
      <c r="P12" s="88">
        <v>74</v>
      </c>
      <c r="Q12" s="89"/>
    </row>
    <row r="13" spans="1:17" ht="26.25" thickBot="1" x14ac:dyDescent="0.3">
      <c r="A13" s="6" t="s">
        <v>81</v>
      </c>
      <c r="B13" s="5" t="s">
        <v>11</v>
      </c>
      <c r="C13" s="14" t="s">
        <v>70</v>
      </c>
      <c r="D13" s="43"/>
      <c r="E13" s="44">
        <v>62</v>
      </c>
      <c r="F13" s="43"/>
      <c r="G13" s="44"/>
      <c r="H13" s="43"/>
      <c r="I13" s="60">
        <v>45</v>
      </c>
      <c r="J13" s="43">
        <v>0</v>
      </c>
      <c r="K13" s="44">
        <v>0</v>
      </c>
      <c r="L13" s="46"/>
      <c r="M13" s="62"/>
      <c r="N13" s="18"/>
      <c r="O13" s="19">
        <v>54</v>
      </c>
      <c r="P13" s="49"/>
      <c r="Q13" s="37">
        <v>56</v>
      </c>
    </row>
    <row r="14" spans="1:17" ht="51.75" thickBot="1" x14ac:dyDescent="0.3">
      <c r="A14" s="6" t="s">
        <v>82</v>
      </c>
      <c r="B14" s="5" t="s">
        <v>12</v>
      </c>
      <c r="C14" s="14" t="s">
        <v>69</v>
      </c>
      <c r="D14" s="43">
        <v>0</v>
      </c>
      <c r="E14" s="60">
        <v>0</v>
      </c>
      <c r="F14" s="43"/>
      <c r="G14" s="60"/>
      <c r="H14" s="43">
        <v>0</v>
      </c>
      <c r="I14" s="60">
        <v>0</v>
      </c>
      <c r="J14" s="43">
        <v>0</v>
      </c>
      <c r="K14" s="60">
        <v>0</v>
      </c>
      <c r="L14" s="46"/>
      <c r="M14" s="62"/>
      <c r="N14" s="18">
        <v>0</v>
      </c>
      <c r="O14" s="19">
        <v>0</v>
      </c>
      <c r="P14" s="49">
        <v>0</v>
      </c>
      <c r="Q14" s="37">
        <v>0</v>
      </c>
    </row>
    <row r="15" spans="1:17" ht="51.75" thickBot="1" x14ac:dyDescent="0.3">
      <c r="A15" s="6" t="s">
        <v>83</v>
      </c>
      <c r="B15" s="5" t="s">
        <v>13</v>
      </c>
      <c r="C15" s="14" t="s">
        <v>69</v>
      </c>
      <c r="D15" s="45">
        <v>0</v>
      </c>
      <c r="E15" s="61">
        <v>0</v>
      </c>
      <c r="F15" s="45"/>
      <c r="G15" s="61"/>
      <c r="H15" s="45">
        <v>0</v>
      </c>
      <c r="I15" s="61">
        <v>0</v>
      </c>
      <c r="J15" s="45">
        <v>0</v>
      </c>
      <c r="K15" s="61">
        <v>0</v>
      </c>
      <c r="L15" s="46"/>
      <c r="M15" s="62"/>
      <c r="N15" s="20">
        <v>0</v>
      </c>
      <c r="O15" s="21">
        <v>0</v>
      </c>
      <c r="P15" s="50">
        <v>0</v>
      </c>
      <c r="Q15" s="38">
        <v>0</v>
      </c>
    </row>
    <row r="16" spans="1:17" ht="51.75" thickBot="1" x14ac:dyDescent="0.3">
      <c r="A16" s="6" t="s">
        <v>84</v>
      </c>
      <c r="B16" s="5" t="s">
        <v>14</v>
      </c>
      <c r="C16" s="14" t="s">
        <v>69</v>
      </c>
      <c r="D16" s="46">
        <v>0</v>
      </c>
      <c r="E16" s="62">
        <v>0</v>
      </c>
      <c r="F16" s="46"/>
      <c r="G16" s="62"/>
      <c r="H16" s="46"/>
      <c r="I16" s="62"/>
      <c r="J16" s="46">
        <v>0</v>
      </c>
      <c r="K16" s="62">
        <v>0</v>
      </c>
      <c r="L16" s="46"/>
      <c r="M16" s="62"/>
      <c r="N16" s="16">
        <v>0</v>
      </c>
      <c r="O16" s="17">
        <v>0</v>
      </c>
      <c r="P16" s="51">
        <v>0</v>
      </c>
      <c r="Q16" s="39">
        <v>0</v>
      </c>
    </row>
    <row r="17" spans="1:20" ht="51.75" thickBot="1" x14ac:dyDescent="0.3">
      <c r="A17" s="6" t="s">
        <v>85</v>
      </c>
      <c r="B17" s="5" t="s">
        <v>15</v>
      </c>
      <c r="C17" s="14" t="s">
        <v>69</v>
      </c>
      <c r="D17" s="46">
        <v>0</v>
      </c>
      <c r="E17" s="62">
        <v>0</v>
      </c>
      <c r="F17" s="46"/>
      <c r="G17" s="62"/>
      <c r="H17" s="46"/>
      <c r="I17" s="62"/>
      <c r="J17" s="46">
        <v>0</v>
      </c>
      <c r="K17" s="62">
        <v>0</v>
      </c>
      <c r="L17" s="46"/>
      <c r="M17" s="62"/>
      <c r="N17" s="16">
        <v>0</v>
      </c>
      <c r="O17" s="17">
        <v>0</v>
      </c>
      <c r="P17" s="51">
        <v>0</v>
      </c>
      <c r="Q17" s="39">
        <v>0</v>
      </c>
    </row>
    <row r="18" spans="1:20" ht="39" thickBot="1" x14ac:dyDescent="0.3">
      <c r="A18" s="6" t="s">
        <v>86</v>
      </c>
      <c r="B18" s="5" t="s">
        <v>16</v>
      </c>
      <c r="C18" s="14" t="s">
        <v>69</v>
      </c>
      <c r="D18" s="43">
        <v>0</v>
      </c>
      <c r="E18" s="60">
        <v>0</v>
      </c>
      <c r="F18" s="43"/>
      <c r="G18" s="60"/>
      <c r="H18" s="43">
        <v>0</v>
      </c>
      <c r="I18" s="60">
        <v>0</v>
      </c>
      <c r="J18" s="43">
        <v>0</v>
      </c>
      <c r="K18" s="60">
        <v>0</v>
      </c>
      <c r="L18" s="46"/>
      <c r="M18" s="62"/>
      <c r="N18" s="18">
        <v>0</v>
      </c>
      <c r="O18" s="19">
        <v>0</v>
      </c>
      <c r="P18" s="49">
        <v>0</v>
      </c>
      <c r="Q18" s="37">
        <v>0</v>
      </c>
    </row>
    <row r="19" spans="1:20" ht="39" thickBot="1" x14ac:dyDescent="0.3">
      <c r="A19" s="6" t="s">
        <v>87</v>
      </c>
      <c r="B19" s="5" t="s">
        <v>17</v>
      </c>
      <c r="C19" s="14" t="s">
        <v>69</v>
      </c>
      <c r="D19" s="46">
        <v>0</v>
      </c>
      <c r="E19" s="62">
        <v>0</v>
      </c>
      <c r="F19" s="46"/>
      <c r="G19" s="62"/>
      <c r="H19" s="46"/>
      <c r="I19" s="62"/>
      <c r="J19" s="46">
        <v>0</v>
      </c>
      <c r="K19" s="62">
        <v>0</v>
      </c>
      <c r="L19" s="46"/>
      <c r="M19" s="62"/>
      <c r="N19" s="16">
        <v>0</v>
      </c>
      <c r="O19" s="17">
        <v>0</v>
      </c>
      <c r="P19" s="51">
        <v>0</v>
      </c>
      <c r="Q19" s="39">
        <v>0</v>
      </c>
    </row>
    <row r="20" spans="1:20" ht="39" thickBot="1" x14ac:dyDescent="0.3">
      <c r="A20" s="6" t="s">
        <v>88</v>
      </c>
      <c r="B20" s="5" t="s">
        <v>18</v>
      </c>
      <c r="C20" s="14" t="s">
        <v>69</v>
      </c>
      <c r="D20" s="46">
        <v>0</v>
      </c>
      <c r="E20" s="62">
        <v>0</v>
      </c>
      <c r="F20" s="46"/>
      <c r="G20" s="62"/>
      <c r="H20" s="46">
        <v>0</v>
      </c>
      <c r="I20" s="62">
        <v>0</v>
      </c>
      <c r="J20" s="46">
        <v>0</v>
      </c>
      <c r="K20" s="62">
        <v>0</v>
      </c>
      <c r="L20" s="46"/>
      <c r="M20" s="62"/>
      <c r="N20" s="16">
        <v>5</v>
      </c>
      <c r="O20" s="59">
        <f>N20/57</f>
        <v>8.771929824561403E-2</v>
      </c>
      <c r="P20" s="52">
        <f>D20+F20+H20+J20+L20+N20</f>
        <v>5</v>
      </c>
      <c r="Q20" s="36">
        <v>5.2999999999999999E-2</v>
      </c>
    </row>
    <row r="21" spans="1:20" ht="39" thickBot="1" x14ac:dyDescent="0.3">
      <c r="A21" s="6" t="s">
        <v>89</v>
      </c>
      <c r="B21" s="5" t="s">
        <v>19</v>
      </c>
      <c r="C21" s="14" t="s">
        <v>69</v>
      </c>
      <c r="D21" s="46">
        <v>0</v>
      </c>
      <c r="E21" s="62">
        <v>0</v>
      </c>
      <c r="F21" s="46"/>
      <c r="G21" s="62"/>
      <c r="H21" s="46">
        <v>1</v>
      </c>
      <c r="I21" s="68">
        <v>0.17</v>
      </c>
      <c r="J21" s="46">
        <v>2</v>
      </c>
      <c r="K21" s="68">
        <v>0.25</v>
      </c>
      <c r="L21" s="46"/>
      <c r="M21" s="62"/>
      <c r="N21" s="25" t="s">
        <v>134</v>
      </c>
      <c r="O21" s="24">
        <f>N21/37</f>
        <v>5.4054054054054057E-2</v>
      </c>
      <c r="P21" s="52">
        <f>D21+F21+H21+J21+L21+N21</f>
        <v>5</v>
      </c>
      <c r="Q21" s="40" t="s">
        <v>168</v>
      </c>
    </row>
    <row r="22" spans="1:20" ht="39" thickBot="1" x14ac:dyDescent="0.3">
      <c r="A22" s="6" t="s">
        <v>90</v>
      </c>
      <c r="B22" s="5" t="s">
        <v>20</v>
      </c>
      <c r="C22" s="14" t="s">
        <v>69</v>
      </c>
      <c r="D22" s="43">
        <v>33</v>
      </c>
      <c r="E22" s="63">
        <f>D22/$D$5</f>
        <v>1.2692307692307692</v>
      </c>
      <c r="F22" s="43">
        <v>45</v>
      </c>
      <c r="G22" s="63">
        <f>F22/$F$5</f>
        <v>1.5</v>
      </c>
      <c r="H22" s="43">
        <v>121</v>
      </c>
      <c r="I22" s="63">
        <f>H22/$H$5</f>
        <v>1.1523809523809523</v>
      </c>
      <c r="J22" s="43">
        <v>85</v>
      </c>
      <c r="K22" s="63">
        <f>J22/$J$5</f>
        <v>0.80188679245283023</v>
      </c>
      <c r="L22" s="43">
        <v>68</v>
      </c>
      <c r="M22" s="63">
        <f>L22/$L$5</f>
        <v>0.85</v>
      </c>
      <c r="N22" s="73">
        <v>795</v>
      </c>
      <c r="O22" s="76">
        <f>N22/$N$5</f>
        <v>1.0714285714285714</v>
      </c>
      <c r="P22" s="54">
        <f>D22+F22+H22+J22+L22+N22</f>
        <v>1147</v>
      </c>
      <c r="Q22" s="41">
        <f>P22/$P$5</f>
        <v>1.0351985559566788</v>
      </c>
    </row>
    <row r="23" spans="1:20" ht="39" thickBot="1" x14ac:dyDescent="0.3">
      <c r="A23" s="6" t="s">
        <v>91</v>
      </c>
      <c r="B23" s="5" t="s">
        <v>21</v>
      </c>
      <c r="C23" s="14" t="s">
        <v>69</v>
      </c>
      <c r="D23" s="43">
        <v>13</v>
      </c>
      <c r="E23" s="63">
        <f>D23/D5</f>
        <v>0.5</v>
      </c>
      <c r="F23" s="43">
        <v>20</v>
      </c>
      <c r="G23" s="63">
        <f>F23/F5</f>
        <v>0.66666666666666663</v>
      </c>
      <c r="H23" s="43">
        <v>80</v>
      </c>
      <c r="I23" s="63">
        <f t="shared" ref="I23:I30" si="2">H23/$H$5</f>
        <v>0.76190476190476186</v>
      </c>
      <c r="J23" s="43">
        <v>7</v>
      </c>
      <c r="K23" s="63">
        <f t="shared" ref="K23:K29" si="3">J23/$J$5</f>
        <v>6.6037735849056603E-2</v>
      </c>
      <c r="L23" s="43">
        <v>13</v>
      </c>
      <c r="M23" s="63">
        <f t="shared" ref="M23:M30" si="4">L23/$L$5</f>
        <v>0.16250000000000001</v>
      </c>
      <c r="N23" s="73">
        <v>338</v>
      </c>
      <c r="O23" s="76">
        <f t="shared" ref="O23:O30" si="5">N23/$N$5</f>
        <v>0.4555256064690027</v>
      </c>
      <c r="P23" s="54">
        <f>D23+F23+H23+J23+L23+N23</f>
        <v>471</v>
      </c>
      <c r="Q23" s="41">
        <f>P23/$P$5</f>
        <v>0.42509025270758122</v>
      </c>
    </row>
    <row r="24" spans="1:20" ht="15.75" thickBot="1" x14ac:dyDescent="0.3">
      <c r="A24" s="6" t="s">
        <v>22</v>
      </c>
      <c r="B24" s="5" t="s">
        <v>23</v>
      </c>
      <c r="C24" s="14" t="s">
        <v>69</v>
      </c>
      <c r="D24" s="43">
        <v>2</v>
      </c>
      <c r="E24" s="63">
        <f>D24/$D$5</f>
        <v>7.6923076923076927E-2</v>
      </c>
      <c r="F24" s="43">
        <v>0</v>
      </c>
      <c r="G24" s="63">
        <f>F24/$F$5</f>
        <v>0</v>
      </c>
      <c r="H24" s="43">
        <v>7</v>
      </c>
      <c r="I24" s="63">
        <f t="shared" si="2"/>
        <v>6.6666666666666666E-2</v>
      </c>
      <c r="J24" s="43">
        <v>3</v>
      </c>
      <c r="K24" s="63">
        <f t="shared" si="3"/>
        <v>2.8301886792452831E-2</v>
      </c>
      <c r="L24" s="43">
        <v>12</v>
      </c>
      <c r="M24" s="63">
        <f t="shared" si="4"/>
        <v>0.15</v>
      </c>
      <c r="N24" s="73">
        <v>15</v>
      </c>
      <c r="O24" s="76">
        <f t="shared" si="5"/>
        <v>2.0215633423180591E-2</v>
      </c>
      <c r="P24" s="54">
        <f t="shared" ref="P24:P45" si="6">D24+F24+H24+J24+L24+N24</f>
        <v>39</v>
      </c>
      <c r="Q24" s="41">
        <f t="shared" ref="Q24:Q26" si="7">P24/$P$5</f>
        <v>3.5198555956678701E-2</v>
      </c>
      <c r="T24" s="9"/>
    </row>
    <row r="25" spans="1:20" ht="15.75" thickBot="1" x14ac:dyDescent="0.3">
      <c r="A25" s="6" t="s">
        <v>24</v>
      </c>
      <c r="B25" s="5" t="s">
        <v>25</v>
      </c>
      <c r="C25" s="14" t="s">
        <v>69</v>
      </c>
      <c r="D25" s="43">
        <v>10</v>
      </c>
      <c r="E25" s="63">
        <f>D25/$D$5</f>
        <v>0.38461538461538464</v>
      </c>
      <c r="F25" s="43">
        <v>0</v>
      </c>
      <c r="G25" s="63">
        <f t="shared" ref="G25:G26" si="8">F25/$F$5</f>
        <v>0</v>
      </c>
      <c r="H25" s="43">
        <v>0</v>
      </c>
      <c r="I25" s="63">
        <f t="shared" si="2"/>
        <v>0</v>
      </c>
      <c r="J25" s="43">
        <v>0</v>
      </c>
      <c r="K25" s="63">
        <f t="shared" si="3"/>
        <v>0</v>
      </c>
      <c r="L25" s="43">
        <v>14</v>
      </c>
      <c r="M25" s="63">
        <f t="shared" si="4"/>
        <v>0.17499999999999999</v>
      </c>
      <c r="N25" s="73">
        <v>12</v>
      </c>
      <c r="O25" s="77">
        <f t="shared" si="5"/>
        <v>1.6172506738544475E-2</v>
      </c>
      <c r="P25" s="54">
        <f t="shared" si="6"/>
        <v>36</v>
      </c>
      <c r="Q25" s="41">
        <f t="shared" si="7"/>
        <v>3.2490974729241874E-2</v>
      </c>
    </row>
    <row r="26" spans="1:20" ht="15.75" thickBot="1" x14ac:dyDescent="0.3">
      <c r="A26" s="6" t="s">
        <v>26</v>
      </c>
      <c r="B26" s="5" t="s">
        <v>27</v>
      </c>
      <c r="C26" s="14" t="s">
        <v>69</v>
      </c>
      <c r="D26" s="43">
        <v>0</v>
      </c>
      <c r="E26" s="63">
        <f>D26/$D$5</f>
        <v>0</v>
      </c>
      <c r="F26" s="43">
        <v>0</v>
      </c>
      <c r="G26" s="63">
        <f t="shared" si="8"/>
        <v>0</v>
      </c>
      <c r="H26" s="43">
        <v>0</v>
      </c>
      <c r="I26" s="63">
        <f>H26/$H$5</f>
        <v>0</v>
      </c>
      <c r="J26" s="43">
        <v>0</v>
      </c>
      <c r="K26" s="63">
        <f t="shared" si="3"/>
        <v>0</v>
      </c>
      <c r="L26" s="43"/>
      <c r="M26" s="63">
        <f t="shared" si="4"/>
        <v>0</v>
      </c>
      <c r="N26" s="73">
        <v>14</v>
      </c>
      <c r="O26" s="76">
        <f t="shared" si="5"/>
        <v>1.8867924528301886E-2</v>
      </c>
      <c r="P26" s="54">
        <f t="shared" si="6"/>
        <v>14</v>
      </c>
      <c r="Q26" s="41">
        <f t="shared" si="7"/>
        <v>1.263537906137184E-2</v>
      </c>
    </row>
    <row r="27" spans="1:20" ht="39" thickBot="1" x14ac:dyDescent="0.3">
      <c r="A27" s="6" t="s">
        <v>93</v>
      </c>
      <c r="B27" s="5" t="s">
        <v>28</v>
      </c>
      <c r="C27" s="14" t="s">
        <v>69</v>
      </c>
      <c r="D27" s="46">
        <v>0</v>
      </c>
      <c r="E27" s="62">
        <v>0</v>
      </c>
      <c r="F27" s="46">
        <v>0</v>
      </c>
      <c r="G27" s="62">
        <v>0</v>
      </c>
      <c r="H27" s="46">
        <v>0</v>
      </c>
      <c r="I27" s="63">
        <f t="shared" si="2"/>
        <v>0</v>
      </c>
      <c r="J27" s="46">
        <v>0</v>
      </c>
      <c r="K27" s="63">
        <f t="shared" si="3"/>
        <v>0</v>
      </c>
      <c r="L27" s="46">
        <v>0</v>
      </c>
      <c r="M27" s="63">
        <f t="shared" si="4"/>
        <v>0</v>
      </c>
      <c r="N27" s="71">
        <v>0</v>
      </c>
      <c r="O27" s="76">
        <f t="shared" si="5"/>
        <v>0</v>
      </c>
      <c r="P27" s="54">
        <f t="shared" si="6"/>
        <v>0</v>
      </c>
      <c r="Q27" s="41">
        <f>P27/$P$5</f>
        <v>0</v>
      </c>
    </row>
    <row r="28" spans="1:20" ht="39" thickBot="1" x14ac:dyDescent="0.3">
      <c r="A28" s="6" t="s">
        <v>94</v>
      </c>
      <c r="B28" s="5" t="s">
        <v>29</v>
      </c>
      <c r="C28" s="14" t="s">
        <v>69</v>
      </c>
      <c r="D28" s="46">
        <v>0</v>
      </c>
      <c r="E28" s="62">
        <v>0</v>
      </c>
      <c r="F28" s="46">
        <v>0</v>
      </c>
      <c r="G28" s="62">
        <v>0</v>
      </c>
      <c r="H28" s="46">
        <v>0</v>
      </c>
      <c r="I28" s="63">
        <f t="shared" si="2"/>
        <v>0</v>
      </c>
      <c r="J28" s="46">
        <v>0</v>
      </c>
      <c r="K28" s="63">
        <f t="shared" si="3"/>
        <v>0</v>
      </c>
      <c r="L28" s="46">
        <v>0</v>
      </c>
      <c r="M28" s="63">
        <f t="shared" si="4"/>
        <v>0</v>
      </c>
      <c r="N28" s="71">
        <v>0</v>
      </c>
      <c r="O28" s="76">
        <f t="shared" si="5"/>
        <v>0</v>
      </c>
      <c r="P28" s="54">
        <f t="shared" si="6"/>
        <v>0</v>
      </c>
      <c r="Q28" s="41">
        <f>P28/$P$5</f>
        <v>0</v>
      </c>
    </row>
    <row r="29" spans="1:20" ht="39.75" customHeight="1" thickBot="1" x14ac:dyDescent="0.3">
      <c r="A29" s="6" t="s">
        <v>95</v>
      </c>
      <c r="B29" s="5" t="s">
        <v>30</v>
      </c>
      <c r="C29" s="14" t="s">
        <v>69</v>
      </c>
      <c r="D29" s="43">
        <f>D5</f>
        <v>26</v>
      </c>
      <c r="E29" s="63">
        <f>D29/$D$5</f>
        <v>1</v>
      </c>
      <c r="F29" s="43">
        <v>45</v>
      </c>
      <c r="G29" s="63">
        <f>F29/$F$5</f>
        <v>1.5</v>
      </c>
      <c r="H29" s="43">
        <f>H5</f>
        <v>105</v>
      </c>
      <c r="I29" s="63">
        <f t="shared" si="2"/>
        <v>1</v>
      </c>
      <c r="J29" s="43">
        <f>J5</f>
        <v>106</v>
      </c>
      <c r="K29" s="63">
        <f t="shared" si="3"/>
        <v>1</v>
      </c>
      <c r="L29" s="43">
        <f>L5</f>
        <v>80</v>
      </c>
      <c r="M29" s="63">
        <f t="shared" si="4"/>
        <v>1</v>
      </c>
      <c r="N29" s="73">
        <f>N5</f>
        <v>742</v>
      </c>
      <c r="O29" s="76">
        <f t="shared" si="5"/>
        <v>1</v>
      </c>
      <c r="P29" s="54">
        <f t="shared" si="6"/>
        <v>1104</v>
      </c>
      <c r="Q29" s="41">
        <f>P29/$P$5</f>
        <v>0.99638989169675085</v>
      </c>
    </row>
    <row r="30" spans="1:20" ht="39" thickBot="1" x14ac:dyDescent="0.3">
      <c r="A30" s="6" t="s">
        <v>96</v>
      </c>
      <c r="B30" s="5" t="s">
        <v>31</v>
      </c>
      <c r="C30" s="14" t="s">
        <v>69</v>
      </c>
      <c r="D30" s="46">
        <v>0</v>
      </c>
      <c r="E30" s="62">
        <v>0</v>
      </c>
      <c r="F30" s="66" t="s">
        <v>120</v>
      </c>
      <c r="G30" s="63">
        <f>F30/$F$5</f>
        <v>0</v>
      </c>
      <c r="H30" s="46">
        <v>0</v>
      </c>
      <c r="I30" s="63">
        <f t="shared" si="2"/>
        <v>0</v>
      </c>
      <c r="J30" s="46">
        <v>0</v>
      </c>
      <c r="K30" s="69" t="s">
        <v>120</v>
      </c>
      <c r="L30" s="46">
        <v>0</v>
      </c>
      <c r="M30" s="63">
        <f t="shared" si="4"/>
        <v>0</v>
      </c>
      <c r="N30" s="71">
        <v>0</v>
      </c>
      <c r="O30" s="76">
        <f t="shared" si="5"/>
        <v>0</v>
      </c>
      <c r="P30" s="54">
        <f t="shared" si="6"/>
        <v>0</v>
      </c>
      <c r="Q30" s="41">
        <f>P30/$P$5</f>
        <v>0</v>
      </c>
    </row>
    <row r="31" spans="1:20" ht="15.75" thickBot="1" x14ac:dyDescent="0.3">
      <c r="A31" s="6" t="s">
        <v>97</v>
      </c>
      <c r="B31" s="5" t="s">
        <v>32</v>
      </c>
      <c r="C31" s="14" t="s">
        <v>68</v>
      </c>
      <c r="D31" s="109">
        <v>10</v>
      </c>
      <c r="E31" s="112"/>
      <c r="F31" s="109">
        <v>10</v>
      </c>
      <c r="G31" s="112"/>
      <c r="H31" s="109">
        <v>15</v>
      </c>
      <c r="I31" s="112"/>
      <c r="J31" s="109">
        <v>13</v>
      </c>
      <c r="K31" s="112"/>
      <c r="L31" s="109">
        <v>14</v>
      </c>
      <c r="M31" s="112"/>
      <c r="N31" s="109">
        <v>51</v>
      </c>
      <c r="O31" s="110"/>
      <c r="P31" s="90">
        <f t="shared" si="6"/>
        <v>113</v>
      </c>
      <c r="Q31" s="91"/>
    </row>
    <row r="32" spans="1:20" ht="39" thickBot="1" x14ac:dyDescent="0.3">
      <c r="A32" s="6" t="s">
        <v>98</v>
      </c>
      <c r="B32" s="5" t="s">
        <v>33</v>
      </c>
      <c r="C32" s="14" t="s">
        <v>69</v>
      </c>
      <c r="D32" s="64">
        <v>7</v>
      </c>
      <c r="E32" s="65">
        <f>D32/$D$31</f>
        <v>0.7</v>
      </c>
      <c r="F32" s="43">
        <v>9</v>
      </c>
      <c r="G32" s="65">
        <f>F32/$F$31</f>
        <v>0.9</v>
      </c>
      <c r="H32" s="64">
        <v>11</v>
      </c>
      <c r="I32" s="65">
        <f>H32/$H$31</f>
        <v>0.73333333333333328</v>
      </c>
      <c r="J32" s="64">
        <v>7</v>
      </c>
      <c r="K32" s="65">
        <f>J32/$J$31</f>
        <v>0.53846153846153844</v>
      </c>
      <c r="L32" s="64">
        <v>13</v>
      </c>
      <c r="M32" s="65">
        <f>L32/$L$31</f>
        <v>0.9285714285714286</v>
      </c>
      <c r="N32" s="71">
        <v>44</v>
      </c>
      <c r="O32" s="47">
        <f>N32/$N$31</f>
        <v>0.86274509803921573</v>
      </c>
      <c r="P32" s="54">
        <f t="shared" si="6"/>
        <v>91</v>
      </c>
      <c r="Q32" s="42">
        <f>P32/$P$31</f>
        <v>0.80530973451327437</v>
      </c>
    </row>
    <row r="33" spans="1:17" ht="39" thickBot="1" x14ac:dyDescent="0.3">
      <c r="A33" s="6" t="s">
        <v>99</v>
      </c>
      <c r="B33" s="5" t="s">
        <v>34</v>
      </c>
      <c r="C33" s="14" t="s">
        <v>69</v>
      </c>
      <c r="D33" s="66" t="s">
        <v>133</v>
      </c>
      <c r="E33" s="65">
        <f t="shared" ref="E33:E45" si="9">D33/$D$31</f>
        <v>0.6</v>
      </c>
      <c r="F33" s="67" t="s">
        <v>139</v>
      </c>
      <c r="G33" s="65">
        <f t="shared" ref="G33:G45" si="10">F33/$F$31</f>
        <v>0.9</v>
      </c>
      <c r="H33" s="66" t="s">
        <v>144</v>
      </c>
      <c r="I33" s="65">
        <f t="shared" ref="I33:I42" si="11">H33/$H$31</f>
        <v>0.73333333333333328</v>
      </c>
      <c r="J33" s="66" t="s">
        <v>136</v>
      </c>
      <c r="K33" s="65">
        <f t="shared" ref="K33:K45" si="12">J33/$J$31</f>
        <v>0.53846153846153844</v>
      </c>
      <c r="L33" s="66" t="s">
        <v>146</v>
      </c>
      <c r="M33" s="65">
        <f t="shared" ref="M33:M45" si="13">L33/$L$31</f>
        <v>0.8571428571428571</v>
      </c>
      <c r="N33" s="66" t="s">
        <v>161</v>
      </c>
      <c r="O33" s="47">
        <f t="shared" ref="O33:O45" si="14">N33/$N$31</f>
        <v>0.86274509803921573</v>
      </c>
      <c r="P33" s="54">
        <f t="shared" si="6"/>
        <v>89</v>
      </c>
      <c r="Q33" s="42">
        <f t="shared" ref="Q33:Q45" si="15">P33/$P$31</f>
        <v>0.78761061946902655</v>
      </c>
    </row>
    <row r="34" spans="1:17" ht="39" thickBot="1" x14ac:dyDescent="0.3">
      <c r="A34" s="6" t="s">
        <v>100</v>
      </c>
      <c r="B34" s="5" t="s">
        <v>35</v>
      </c>
      <c r="C34" s="14" t="s">
        <v>69</v>
      </c>
      <c r="D34" s="66" t="s">
        <v>132</v>
      </c>
      <c r="E34" s="65">
        <f t="shared" si="9"/>
        <v>0.3</v>
      </c>
      <c r="F34" s="67" t="s">
        <v>135</v>
      </c>
      <c r="G34" s="65">
        <f t="shared" si="10"/>
        <v>0.1</v>
      </c>
      <c r="H34" s="66" t="s">
        <v>130</v>
      </c>
      <c r="I34" s="65">
        <f t="shared" si="11"/>
        <v>0.33333333333333331</v>
      </c>
      <c r="J34" s="66" t="s">
        <v>133</v>
      </c>
      <c r="K34" s="65">
        <f t="shared" si="12"/>
        <v>0.46153846153846156</v>
      </c>
      <c r="L34" s="66" t="s">
        <v>135</v>
      </c>
      <c r="M34" s="65">
        <f t="shared" si="13"/>
        <v>7.1428571428571425E-2</v>
      </c>
      <c r="N34" s="66" t="s">
        <v>136</v>
      </c>
      <c r="O34" s="47">
        <f t="shared" si="14"/>
        <v>0.13725490196078433</v>
      </c>
      <c r="P34" s="54">
        <f t="shared" si="6"/>
        <v>23</v>
      </c>
      <c r="Q34" s="42">
        <f t="shared" si="15"/>
        <v>0.20353982300884957</v>
      </c>
    </row>
    <row r="35" spans="1:17" ht="51.75" thickBot="1" x14ac:dyDescent="0.3">
      <c r="A35" s="6" t="s">
        <v>101</v>
      </c>
      <c r="B35" s="5" t="s">
        <v>36</v>
      </c>
      <c r="C35" s="14" t="s">
        <v>69</v>
      </c>
      <c r="D35" s="66" t="s">
        <v>134</v>
      </c>
      <c r="E35" s="65">
        <f t="shared" si="9"/>
        <v>0.2</v>
      </c>
      <c r="F35" s="67" t="s">
        <v>135</v>
      </c>
      <c r="G35" s="65">
        <f t="shared" si="10"/>
        <v>0.1</v>
      </c>
      <c r="H35" s="66" t="s">
        <v>130</v>
      </c>
      <c r="I35" s="65">
        <f t="shared" si="11"/>
        <v>0.33333333333333331</v>
      </c>
      <c r="J35" s="66" t="s">
        <v>133</v>
      </c>
      <c r="K35" s="65">
        <f t="shared" si="12"/>
        <v>0.46153846153846156</v>
      </c>
      <c r="L35" s="66" t="s">
        <v>135</v>
      </c>
      <c r="M35" s="65">
        <f t="shared" si="13"/>
        <v>7.1428571428571425E-2</v>
      </c>
      <c r="N35" s="66" t="s">
        <v>136</v>
      </c>
      <c r="O35" s="47">
        <f t="shared" si="14"/>
        <v>0.13725490196078433</v>
      </c>
      <c r="P35" s="54">
        <f t="shared" si="6"/>
        <v>22</v>
      </c>
      <c r="Q35" s="42">
        <f t="shared" si="15"/>
        <v>0.19469026548672566</v>
      </c>
    </row>
    <row r="36" spans="1:17" ht="39" thickBot="1" x14ac:dyDescent="0.3">
      <c r="A36" s="6" t="s">
        <v>102</v>
      </c>
      <c r="B36" s="5" t="s">
        <v>37</v>
      </c>
      <c r="C36" s="14" t="s">
        <v>69</v>
      </c>
      <c r="D36" s="66" t="s">
        <v>132</v>
      </c>
      <c r="E36" s="65">
        <f t="shared" si="9"/>
        <v>0.3</v>
      </c>
      <c r="F36" s="67" t="s">
        <v>136</v>
      </c>
      <c r="G36" s="65">
        <f t="shared" si="10"/>
        <v>0.7</v>
      </c>
      <c r="H36" s="66" t="s">
        <v>140</v>
      </c>
      <c r="I36" s="65">
        <f>H36/$H$31</f>
        <v>0.53333333333333333</v>
      </c>
      <c r="J36" s="66" t="s">
        <v>140</v>
      </c>
      <c r="K36" s="65">
        <f t="shared" si="12"/>
        <v>0.61538461538461542</v>
      </c>
      <c r="L36" s="66" t="s">
        <v>141</v>
      </c>
      <c r="M36" s="65">
        <f t="shared" si="13"/>
        <v>0.9285714285714286</v>
      </c>
      <c r="N36" s="66" t="s">
        <v>162</v>
      </c>
      <c r="O36" s="47">
        <f t="shared" si="14"/>
        <v>0.76470588235294112</v>
      </c>
      <c r="P36" s="54">
        <f t="shared" si="6"/>
        <v>78</v>
      </c>
      <c r="Q36" s="42">
        <f t="shared" si="15"/>
        <v>0.69026548672566368</v>
      </c>
    </row>
    <row r="37" spans="1:17" ht="15.75" thickBot="1" x14ac:dyDescent="0.3">
      <c r="A37" s="6" t="s">
        <v>38</v>
      </c>
      <c r="B37" s="5" t="s">
        <v>39</v>
      </c>
      <c r="C37" s="14" t="s">
        <v>69</v>
      </c>
      <c r="D37" s="66" t="s">
        <v>135</v>
      </c>
      <c r="E37" s="65">
        <f t="shared" si="9"/>
        <v>0.1</v>
      </c>
      <c r="F37" s="67" t="s">
        <v>135</v>
      </c>
      <c r="G37" s="65">
        <f t="shared" si="10"/>
        <v>0.1</v>
      </c>
      <c r="H37" s="66" t="s">
        <v>130</v>
      </c>
      <c r="I37" s="65">
        <f t="shared" si="11"/>
        <v>0.33333333333333331</v>
      </c>
      <c r="J37" s="66" t="s">
        <v>130</v>
      </c>
      <c r="K37" s="65">
        <f t="shared" si="12"/>
        <v>0.38461538461538464</v>
      </c>
      <c r="L37" s="66" t="s">
        <v>135</v>
      </c>
      <c r="M37" s="65">
        <f t="shared" si="13"/>
        <v>7.1428571428571425E-2</v>
      </c>
      <c r="N37" s="66" t="s">
        <v>150</v>
      </c>
      <c r="O37" s="47">
        <f t="shared" si="14"/>
        <v>0.29411764705882354</v>
      </c>
      <c r="P37" s="54">
        <f t="shared" si="6"/>
        <v>28</v>
      </c>
      <c r="Q37" s="42">
        <f t="shared" si="15"/>
        <v>0.24778761061946902</v>
      </c>
    </row>
    <row r="38" spans="1:17" ht="15.75" thickBot="1" x14ac:dyDescent="0.3">
      <c r="A38" s="6" t="s">
        <v>40</v>
      </c>
      <c r="B38" s="5" t="s">
        <v>41</v>
      </c>
      <c r="C38" s="14" t="s">
        <v>69</v>
      </c>
      <c r="D38" s="66" t="s">
        <v>134</v>
      </c>
      <c r="E38" s="65">
        <f t="shared" si="9"/>
        <v>0.2</v>
      </c>
      <c r="F38" s="67" t="s">
        <v>133</v>
      </c>
      <c r="G38" s="65">
        <f t="shared" si="10"/>
        <v>0.6</v>
      </c>
      <c r="H38" s="66" t="s">
        <v>132</v>
      </c>
      <c r="I38" s="65">
        <f t="shared" si="11"/>
        <v>0.2</v>
      </c>
      <c r="J38" s="66" t="s">
        <v>132</v>
      </c>
      <c r="K38" s="65">
        <f t="shared" si="12"/>
        <v>0.23076923076923078</v>
      </c>
      <c r="L38" s="66" t="s">
        <v>146</v>
      </c>
      <c r="M38" s="65">
        <f t="shared" si="13"/>
        <v>0.8571428571428571</v>
      </c>
      <c r="N38" s="66" t="s">
        <v>163</v>
      </c>
      <c r="O38" s="47">
        <f t="shared" si="14"/>
        <v>0.47058823529411764</v>
      </c>
      <c r="P38" s="54">
        <f t="shared" si="6"/>
        <v>50</v>
      </c>
      <c r="Q38" s="42">
        <f t="shared" si="15"/>
        <v>0.44247787610619471</v>
      </c>
    </row>
    <row r="39" spans="1:17" ht="39" thickBot="1" x14ac:dyDescent="0.3">
      <c r="A39" s="6" t="s">
        <v>103</v>
      </c>
      <c r="B39" s="5" t="s">
        <v>42</v>
      </c>
      <c r="C39" s="14"/>
      <c r="D39" s="46"/>
      <c r="E39" s="62"/>
      <c r="F39" s="46"/>
      <c r="G39" s="65"/>
      <c r="H39" s="46"/>
      <c r="I39" s="65"/>
      <c r="J39" s="46"/>
      <c r="K39" s="65"/>
      <c r="L39" s="46"/>
      <c r="M39" s="65"/>
      <c r="N39" s="71"/>
      <c r="O39" s="47"/>
      <c r="P39" s="54"/>
      <c r="Q39" s="42"/>
    </row>
    <row r="40" spans="1:17" ht="15.75" thickBot="1" x14ac:dyDescent="0.3">
      <c r="A40" s="6" t="s">
        <v>43</v>
      </c>
      <c r="B40" s="5" t="s">
        <v>44</v>
      </c>
      <c r="C40" s="14" t="s">
        <v>69</v>
      </c>
      <c r="D40" s="66" t="s">
        <v>132</v>
      </c>
      <c r="E40" s="65">
        <f t="shared" si="9"/>
        <v>0.3</v>
      </c>
      <c r="F40" s="67" t="s">
        <v>135</v>
      </c>
      <c r="G40" s="65">
        <f t="shared" si="10"/>
        <v>0.1</v>
      </c>
      <c r="H40" s="66" t="s">
        <v>132</v>
      </c>
      <c r="I40" s="65">
        <f t="shared" si="11"/>
        <v>0.2</v>
      </c>
      <c r="J40" s="66" t="s">
        <v>134</v>
      </c>
      <c r="K40" s="65">
        <f t="shared" si="12"/>
        <v>0.15384615384615385</v>
      </c>
      <c r="L40" s="66" t="s">
        <v>134</v>
      </c>
      <c r="M40" s="65">
        <f t="shared" si="13"/>
        <v>0.14285714285714285</v>
      </c>
      <c r="N40" s="66" t="s">
        <v>131</v>
      </c>
      <c r="O40" s="47">
        <f t="shared" si="14"/>
        <v>7.8431372549019607E-2</v>
      </c>
      <c r="P40" s="54">
        <f t="shared" si="6"/>
        <v>15</v>
      </c>
      <c r="Q40" s="42">
        <f t="shared" si="15"/>
        <v>0.13274336283185842</v>
      </c>
    </row>
    <row r="41" spans="1:17" ht="15.75" thickBot="1" x14ac:dyDescent="0.3">
      <c r="A41" s="6" t="s">
        <v>45</v>
      </c>
      <c r="B41" s="5" t="s">
        <v>46</v>
      </c>
      <c r="C41" s="14" t="s">
        <v>69</v>
      </c>
      <c r="D41" s="66" t="s">
        <v>132</v>
      </c>
      <c r="E41" s="65">
        <f t="shared" si="9"/>
        <v>0.3</v>
      </c>
      <c r="F41" s="67" t="s">
        <v>120</v>
      </c>
      <c r="G41" s="65">
        <f t="shared" si="10"/>
        <v>0</v>
      </c>
      <c r="H41" s="66" t="s">
        <v>131</v>
      </c>
      <c r="I41" s="65">
        <f t="shared" si="11"/>
        <v>0.26666666666666666</v>
      </c>
      <c r="J41" s="66" t="s">
        <v>133</v>
      </c>
      <c r="K41" s="65">
        <f t="shared" si="12"/>
        <v>0.46153846153846156</v>
      </c>
      <c r="L41" s="66" t="s">
        <v>136</v>
      </c>
      <c r="M41" s="65">
        <f t="shared" si="13"/>
        <v>0.5</v>
      </c>
      <c r="N41" s="66" t="s">
        <v>144</v>
      </c>
      <c r="O41" s="47">
        <f t="shared" si="14"/>
        <v>0.21568627450980393</v>
      </c>
      <c r="P41" s="54">
        <f t="shared" si="6"/>
        <v>31</v>
      </c>
      <c r="Q41" s="42">
        <f t="shared" si="15"/>
        <v>0.27433628318584069</v>
      </c>
    </row>
    <row r="42" spans="1:17" ht="26.25" thickBot="1" x14ac:dyDescent="0.3">
      <c r="A42" s="6" t="s">
        <v>104</v>
      </c>
      <c r="B42" s="5" t="s">
        <v>47</v>
      </c>
      <c r="C42" s="14" t="s">
        <v>69</v>
      </c>
      <c r="D42" s="66" t="s">
        <v>132</v>
      </c>
      <c r="E42" s="65">
        <f t="shared" si="9"/>
        <v>0.3</v>
      </c>
      <c r="F42" s="67" t="s">
        <v>120</v>
      </c>
      <c r="G42" s="65">
        <f t="shared" si="10"/>
        <v>0</v>
      </c>
      <c r="H42" s="66" t="s">
        <v>131</v>
      </c>
      <c r="I42" s="65">
        <f t="shared" si="11"/>
        <v>0.26666666666666666</v>
      </c>
      <c r="J42" s="66" t="s">
        <v>130</v>
      </c>
      <c r="K42" s="65">
        <f t="shared" si="12"/>
        <v>0.38461538461538464</v>
      </c>
      <c r="L42" s="66" t="s">
        <v>120</v>
      </c>
      <c r="M42" s="65">
        <f t="shared" si="13"/>
        <v>0</v>
      </c>
      <c r="N42" s="66" t="s">
        <v>136</v>
      </c>
      <c r="O42" s="47">
        <f t="shared" si="14"/>
        <v>0.13725490196078433</v>
      </c>
      <c r="P42" s="54">
        <f t="shared" si="6"/>
        <v>19</v>
      </c>
      <c r="Q42" s="42">
        <f t="shared" si="15"/>
        <v>0.16814159292035399</v>
      </c>
    </row>
    <row r="43" spans="1:17" ht="26.25" thickBot="1" x14ac:dyDescent="0.3">
      <c r="A43" s="6" t="s">
        <v>105</v>
      </c>
      <c r="B43" s="5" t="s">
        <v>48</v>
      </c>
      <c r="C43" s="14" t="s">
        <v>69</v>
      </c>
      <c r="D43" s="66" t="s">
        <v>134</v>
      </c>
      <c r="E43" s="65">
        <f t="shared" si="9"/>
        <v>0.2</v>
      </c>
      <c r="F43" s="67" t="s">
        <v>120</v>
      </c>
      <c r="G43" s="65">
        <f t="shared" si="10"/>
        <v>0</v>
      </c>
      <c r="H43" s="66" t="s">
        <v>132</v>
      </c>
      <c r="I43" s="65">
        <f>H43/$H$31</f>
        <v>0.2</v>
      </c>
      <c r="J43" s="66" t="s">
        <v>133</v>
      </c>
      <c r="K43" s="65">
        <f t="shared" si="12"/>
        <v>0.46153846153846156</v>
      </c>
      <c r="L43" s="66" t="s">
        <v>136</v>
      </c>
      <c r="M43" s="65">
        <f t="shared" si="13"/>
        <v>0.5</v>
      </c>
      <c r="N43" s="66" t="s">
        <v>131</v>
      </c>
      <c r="O43" s="47">
        <f t="shared" si="14"/>
        <v>7.8431372549019607E-2</v>
      </c>
      <c r="P43" s="54">
        <f t="shared" si="6"/>
        <v>22</v>
      </c>
      <c r="Q43" s="42">
        <f t="shared" si="15"/>
        <v>0.19469026548672566</v>
      </c>
    </row>
    <row r="44" spans="1:17" ht="77.25" thickBot="1" x14ac:dyDescent="0.3">
      <c r="A44" s="6" t="s">
        <v>106</v>
      </c>
      <c r="B44" s="5" t="s">
        <v>49</v>
      </c>
      <c r="C44" s="14" t="s">
        <v>69</v>
      </c>
      <c r="D44" s="43">
        <v>10</v>
      </c>
      <c r="E44" s="65">
        <f t="shared" si="9"/>
        <v>1</v>
      </c>
      <c r="F44" s="43">
        <v>10</v>
      </c>
      <c r="G44" s="65">
        <f t="shared" si="10"/>
        <v>1</v>
      </c>
      <c r="H44" s="43">
        <v>8</v>
      </c>
      <c r="I44" s="65">
        <f>H44/$H$31</f>
        <v>0.53333333333333333</v>
      </c>
      <c r="J44" s="43">
        <v>12</v>
      </c>
      <c r="K44" s="65">
        <f t="shared" si="12"/>
        <v>0.92307692307692313</v>
      </c>
      <c r="L44" s="43">
        <v>13</v>
      </c>
      <c r="M44" s="65">
        <f t="shared" si="13"/>
        <v>0.9285714285714286</v>
      </c>
      <c r="N44" s="73">
        <v>50</v>
      </c>
      <c r="O44" s="47">
        <f t="shared" si="14"/>
        <v>0.98039215686274506</v>
      </c>
      <c r="P44" s="54">
        <f t="shared" si="6"/>
        <v>103</v>
      </c>
      <c r="Q44" s="42">
        <f t="shared" si="15"/>
        <v>0.91150442477876104</v>
      </c>
    </row>
    <row r="45" spans="1:17" ht="64.5" thickBot="1" x14ac:dyDescent="0.3">
      <c r="A45" s="6" t="s">
        <v>107</v>
      </c>
      <c r="B45" s="7" t="s">
        <v>50</v>
      </c>
      <c r="C45" s="14" t="s">
        <v>69</v>
      </c>
      <c r="D45" s="43">
        <v>10</v>
      </c>
      <c r="E45" s="65">
        <f t="shared" si="9"/>
        <v>1</v>
      </c>
      <c r="F45" s="43">
        <v>10</v>
      </c>
      <c r="G45" s="65">
        <f t="shared" si="10"/>
        <v>1</v>
      </c>
      <c r="H45" s="43">
        <v>14</v>
      </c>
      <c r="I45" s="65">
        <f t="shared" ref="I45" si="16">H45/$H$31</f>
        <v>0.93333333333333335</v>
      </c>
      <c r="J45" s="43">
        <v>12</v>
      </c>
      <c r="K45" s="65">
        <f t="shared" si="12"/>
        <v>0.92307692307692313</v>
      </c>
      <c r="L45" s="43">
        <v>14</v>
      </c>
      <c r="M45" s="65">
        <f t="shared" si="13"/>
        <v>1</v>
      </c>
      <c r="N45" s="73">
        <v>50</v>
      </c>
      <c r="O45" s="47">
        <f t="shared" si="14"/>
        <v>0.98039215686274506</v>
      </c>
      <c r="P45" s="54">
        <f t="shared" si="6"/>
        <v>110</v>
      </c>
      <c r="Q45" s="42">
        <f t="shared" si="15"/>
        <v>0.97345132743362828</v>
      </c>
    </row>
    <row r="46" spans="1:17" ht="15.75" thickBot="1" x14ac:dyDescent="0.3">
      <c r="A46" s="6" t="s">
        <v>51</v>
      </c>
      <c r="B46" s="7" t="s">
        <v>52</v>
      </c>
      <c r="C46" s="14"/>
      <c r="D46" s="109"/>
      <c r="E46" s="112"/>
      <c r="F46" s="109"/>
      <c r="G46" s="112"/>
      <c r="H46" s="109"/>
      <c r="I46" s="112"/>
      <c r="J46" s="46"/>
      <c r="K46" s="62"/>
      <c r="L46" s="46"/>
      <c r="M46" s="62"/>
      <c r="N46" s="71"/>
      <c r="O46" s="72"/>
      <c r="P46" s="51"/>
      <c r="Q46" s="39"/>
    </row>
    <row r="47" spans="1:17" ht="15.75" thickBot="1" x14ac:dyDescent="0.3">
      <c r="A47" s="6" t="s">
        <v>92</v>
      </c>
      <c r="B47" s="7" t="s">
        <v>53</v>
      </c>
      <c r="C47" s="14" t="s">
        <v>71</v>
      </c>
      <c r="D47" s="113">
        <v>0.5</v>
      </c>
      <c r="E47" s="114"/>
      <c r="F47" s="111">
        <v>0.42</v>
      </c>
      <c r="G47" s="111"/>
      <c r="H47" s="113">
        <v>0.8</v>
      </c>
      <c r="I47" s="114"/>
      <c r="J47" s="113">
        <v>2.9</v>
      </c>
      <c r="K47" s="114"/>
      <c r="L47" s="113">
        <v>0.1</v>
      </c>
      <c r="M47" s="114"/>
      <c r="N47" s="115">
        <f>120/N5</f>
        <v>0.16172506738544473</v>
      </c>
      <c r="O47" s="116"/>
      <c r="P47" s="88">
        <v>0.15</v>
      </c>
      <c r="Q47" s="89"/>
    </row>
    <row r="48" spans="1:17" ht="39" thickBot="1" x14ac:dyDescent="0.3">
      <c r="A48" s="6" t="s">
        <v>108</v>
      </c>
      <c r="B48" s="7" t="s">
        <v>54</v>
      </c>
      <c r="C48" s="14" t="s">
        <v>71</v>
      </c>
      <c r="D48" s="113">
        <v>23</v>
      </c>
      <c r="E48" s="114"/>
      <c r="F48" s="111">
        <v>30</v>
      </c>
      <c r="G48" s="111"/>
      <c r="H48" s="113">
        <v>65</v>
      </c>
      <c r="I48" s="114"/>
      <c r="J48" s="113" t="s">
        <v>167</v>
      </c>
      <c r="K48" s="114"/>
      <c r="L48" s="113">
        <v>22.03</v>
      </c>
      <c r="M48" s="114"/>
      <c r="N48" s="113">
        <v>50</v>
      </c>
      <c r="O48" s="114"/>
      <c r="P48" s="92">
        <f>62500/1047</f>
        <v>59.694364851957978</v>
      </c>
      <c r="Q48" s="93"/>
    </row>
    <row r="49" spans="1:17" ht="26.25" thickBot="1" x14ac:dyDescent="0.3">
      <c r="A49" s="6" t="s">
        <v>109</v>
      </c>
      <c r="B49" s="7" t="s">
        <v>55</v>
      </c>
      <c r="C49" s="14" t="s">
        <v>72</v>
      </c>
      <c r="D49" s="109" t="s">
        <v>56</v>
      </c>
      <c r="E49" s="110"/>
      <c r="F49" s="111" t="s">
        <v>56</v>
      </c>
      <c r="G49" s="111"/>
      <c r="H49" s="109" t="s">
        <v>166</v>
      </c>
      <c r="I49" s="110"/>
      <c r="J49" s="109" t="s">
        <v>56</v>
      </c>
      <c r="K49" s="110"/>
      <c r="L49" s="109" t="s">
        <v>56</v>
      </c>
      <c r="M49" s="110"/>
      <c r="N49" s="109" t="s">
        <v>56</v>
      </c>
      <c r="O49" s="110"/>
      <c r="P49" s="80" t="s">
        <v>56</v>
      </c>
      <c r="Q49" s="81"/>
    </row>
    <row r="50" spans="1:17" ht="15.75" thickBot="1" x14ac:dyDescent="0.3">
      <c r="A50" s="6" t="s">
        <v>110</v>
      </c>
      <c r="B50" s="7" t="s">
        <v>57</v>
      </c>
      <c r="C50" s="14" t="s">
        <v>72</v>
      </c>
      <c r="D50" s="109" t="s">
        <v>56</v>
      </c>
      <c r="E50" s="110"/>
      <c r="F50" s="111" t="s">
        <v>56</v>
      </c>
      <c r="G50" s="111"/>
      <c r="H50" s="109" t="s">
        <v>119</v>
      </c>
      <c r="I50" s="112"/>
      <c r="J50" s="109" t="s">
        <v>56</v>
      </c>
      <c r="K50" s="110"/>
      <c r="L50" s="109" t="s">
        <v>119</v>
      </c>
      <c r="M50" s="110"/>
      <c r="N50" s="84" t="s">
        <v>56</v>
      </c>
      <c r="O50" s="85"/>
      <c r="P50" s="80"/>
      <c r="Q50" s="81"/>
    </row>
    <row r="51" spans="1:17" ht="26.25" thickBot="1" x14ac:dyDescent="0.3">
      <c r="A51" s="6" t="s">
        <v>112</v>
      </c>
      <c r="B51" s="5" t="s">
        <v>58</v>
      </c>
      <c r="C51" s="14" t="s">
        <v>72</v>
      </c>
      <c r="D51" s="109" t="s">
        <v>56</v>
      </c>
      <c r="E51" s="110"/>
      <c r="F51" s="111" t="s">
        <v>56</v>
      </c>
      <c r="G51" s="111"/>
      <c r="H51" s="109" t="s">
        <v>119</v>
      </c>
      <c r="I51" s="112"/>
      <c r="J51" s="109" t="s">
        <v>56</v>
      </c>
      <c r="K51" s="110"/>
      <c r="L51" s="109" t="s">
        <v>119</v>
      </c>
      <c r="M51" s="110"/>
      <c r="N51" s="84" t="s">
        <v>56</v>
      </c>
      <c r="O51" s="85"/>
      <c r="P51" s="80"/>
      <c r="Q51" s="81"/>
    </row>
    <row r="52" spans="1:17" ht="15.75" thickBot="1" x14ac:dyDescent="0.3">
      <c r="A52" s="6" t="s">
        <v>113</v>
      </c>
      <c r="B52" s="7" t="s">
        <v>59</v>
      </c>
      <c r="C52" s="14" t="s">
        <v>72</v>
      </c>
      <c r="D52" s="109" t="s">
        <v>56</v>
      </c>
      <c r="E52" s="110"/>
      <c r="F52" s="111" t="s">
        <v>56</v>
      </c>
      <c r="G52" s="111"/>
      <c r="H52" s="109" t="s">
        <v>119</v>
      </c>
      <c r="I52" s="112"/>
      <c r="J52" s="109" t="s">
        <v>56</v>
      </c>
      <c r="K52" s="110"/>
      <c r="L52" s="109" t="s">
        <v>119</v>
      </c>
      <c r="M52" s="110"/>
      <c r="N52" s="84" t="s">
        <v>56</v>
      </c>
      <c r="O52" s="85"/>
      <c r="P52" s="80"/>
      <c r="Q52" s="81"/>
    </row>
    <row r="53" spans="1:17" ht="15.75" thickBot="1" x14ac:dyDescent="0.3">
      <c r="A53" s="6" t="s">
        <v>114</v>
      </c>
      <c r="B53" s="7" t="s">
        <v>60</v>
      </c>
      <c r="C53" s="14" t="s">
        <v>72</v>
      </c>
      <c r="D53" s="109" t="s">
        <v>56</v>
      </c>
      <c r="E53" s="110"/>
      <c r="F53" s="111" t="s">
        <v>56</v>
      </c>
      <c r="G53" s="111"/>
      <c r="H53" s="109" t="s">
        <v>119</v>
      </c>
      <c r="I53" s="112"/>
      <c r="J53" s="109" t="s">
        <v>56</v>
      </c>
      <c r="K53" s="110"/>
      <c r="L53" s="109" t="s">
        <v>119</v>
      </c>
      <c r="M53" s="110"/>
      <c r="N53" s="84" t="s">
        <v>56</v>
      </c>
      <c r="O53" s="85"/>
      <c r="P53" s="80"/>
      <c r="Q53" s="81"/>
    </row>
    <row r="54" spans="1:17" ht="26.25" thickBot="1" x14ac:dyDescent="0.3">
      <c r="A54" s="6" t="s">
        <v>115</v>
      </c>
      <c r="B54" s="7" t="s">
        <v>61</v>
      </c>
      <c r="C54" s="14" t="s">
        <v>72</v>
      </c>
      <c r="D54" s="109" t="s">
        <v>56</v>
      </c>
      <c r="E54" s="110"/>
      <c r="F54" s="111" t="s">
        <v>56</v>
      </c>
      <c r="G54" s="111"/>
      <c r="H54" s="109" t="s">
        <v>119</v>
      </c>
      <c r="I54" s="112"/>
      <c r="J54" s="109" t="s">
        <v>56</v>
      </c>
      <c r="K54" s="110"/>
      <c r="L54" s="109" t="s">
        <v>119</v>
      </c>
      <c r="M54" s="110"/>
      <c r="N54" s="84" t="s">
        <v>56</v>
      </c>
      <c r="O54" s="85"/>
      <c r="P54" s="80"/>
      <c r="Q54" s="81"/>
    </row>
    <row r="55" spans="1:17" ht="15.75" thickBot="1" x14ac:dyDescent="0.3">
      <c r="A55" s="6" t="s">
        <v>116</v>
      </c>
      <c r="B55" s="7" t="s">
        <v>62</v>
      </c>
      <c r="C55" s="14" t="s">
        <v>72</v>
      </c>
      <c r="D55" s="109" t="s">
        <v>56</v>
      </c>
      <c r="E55" s="110"/>
      <c r="F55" s="111" t="s">
        <v>56</v>
      </c>
      <c r="G55" s="111"/>
      <c r="H55" s="109" t="s">
        <v>119</v>
      </c>
      <c r="I55" s="112"/>
      <c r="J55" s="109" t="s">
        <v>56</v>
      </c>
      <c r="K55" s="110"/>
      <c r="L55" s="109" t="s">
        <v>119</v>
      </c>
      <c r="M55" s="110"/>
      <c r="N55" s="84" t="s">
        <v>56</v>
      </c>
      <c r="O55" s="85"/>
      <c r="P55" s="80"/>
      <c r="Q55" s="81"/>
    </row>
    <row r="56" spans="1:17" ht="39" thickBot="1" x14ac:dyDescent="0.3">
      <c r="A56" s="6" t="s">
        <v>111</v>
      </c>
      <c r="B56" s="7" t="s">
        <v>63</v>
      </c>
      <c r="C56" s="14" t="s">
        <v>69</v>
      </c>
      <c r="D56" s="43">
        <f>D5</f>
        <v>26</v>
      </c>
      <c r="E56" s="65">
        <f>D56/$D$5</f>
        <v>1</v>
      </c>
      <c r="F56" s="43">
        <v>45</v>
      </c>
      <c r="G56" s="65">
        <f>F56/$F$5</f>
        <v>1.5</v>
      </c>
      <c r="H56" s="43">
        <v>121</v>
      </c>
      <c r="I56" s="65">
        <f>H56/$H$5</f>
        <v>1.1523809523809523</v>
      </c>
      <c r="J56" s="43">
        <f>J5</f>
        <v>106</v>
      </c>
      <c r="K56" s="65">
        <f>J56/$J$5</f>
        <v>1</v>
      </c>
      <c r="L56" s="46">
        <v>74</v>
      </c>
      <c r="M56" s="65">
        <f>L56/$L$5</f>
        <v>0.92500000000000004</v>
      </c>
      <c r="N56" s="18">
        <f>N5</f>
        <v>742</v>
      </c>
      <c r="O56" s="24">
        <f>N56/$N$5</f>
        <v>1</v>
      </c>
      <c r="P56" s="54">
        <f t="shared" ref="P56" si="17">D56+F56+H56+J56+L56+N56</f>
        <v>1114</v>
      </c>
      <c r="Q56" s="41">
        <f>P56/P5</f>
        <v>1.0054151624548737</v>
      </c>
    </row>
    <row r="57" spans="1:17" ht="26.25" thickBot="1" x14ac:dyDescent="0.3">
      <c r="A57" s="6" t="s">
        <v>117</v>
      </c>
      <c r="B57" s="7" t="s">
        <v>64</v>
      </c>
      <c r="C57" s="15" t="s">
        <v>73</v>
      </c>
      <c r="D57" s="82">
        <v>24</v>
      </c>
      <c r="E57" s="101"/>
      <c r="F57" s="117">
        <v>15</v>
      </c>
      <c r="G57" s="118"/>
      <c r="H57" s="82">
        <v>9.9600000000000009</v>
      </c>
      <c r="I57" s="101"/>
      <c r="J57" s="117">
        <v>9.6999999999999993</v>
      </c>
      <c r="K57" s="118"/>
      <c r="L57" s="94">
        <v>12.1</v>
      </c>
      <c r="M57" s="95"/>
      <c r="N57" s="82">
        <v>3.3</v>
      </c>
      <c r="O57" s="83"/>
      <c r="P57" s="119">
        <f>(D57*D5+F5*F57+H57*H5+J5*J57+L57*L5+N5*N57)/P5</f>
        <v>5.924729241877257</v>
      </c>
      <c r="Q57" s="120"/>
    </row>
    <row r="60" spans="1:17" x14ac:dyDescent="0.25">
      <c r="B60" s="10" t="s">
        <v>126</v>
      </c>
      <c r="C60" s="8" t="s">
        <v>169</v>
      </c>
    </row>
  </sheetData>
  <mergeCells count="141">
    <mergeCell ref="P55:Q55"/>
    <mergeCell ref="D57:E57"/>
    <mergeCell ref="F57:G57"/>
    <mergeCell ref="H57:I57"/>
    <mergeCell ref="J57:K57"/>
    <mergeCell ref="L57:M57"/>
    <mergeCell ref="N57:O57"/>
    <mergeCell ref="P57:Q57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P31:Q31"/>
    <mergeCell ref="D46:E46"/>
    <mergeCell ref="F46:G46"/>
    <mergeCell ref="H46:I46"/>
    <mergeCell ref="D47:E47"/>
    <mergeCell ref="F47:G47"/>
    <mergeCell ref="H47:I47"/>
    <mergeCell ref="J47:K47"/>
    <mergeCell ref="L47:M47"/>
    <mergeCell ref="N47:O47"/>
    <mergeCell ref="D31:E31"/>
    <mergeCell ref="F31:G31"/>
    <mergeCell ref="H31:I31"/>
    <mergeCell ref="J31:K31"/>
    <mergeCell ref="L31:M31"/>
    <mergeCell ref="N31:O31"/>
    <mergeCell ref="D12:E12"/>
    <mergeCell ref="F12:G12"/>
    <mergeCell ref="H12:I12"/>
    <mergeCell ref="J12:K12"/>
    <mergeCell ref="N12:O12"/>
    <mergeCell ref="P12:Q12"/>
    <mergeCell ref="D11:E11"/>
    <mergeCell ref="F11:G11"/>
    <mergeCell ref="H11:I11"/>
    <mergeCell ref="J11:K11"/>
    <mergeCell ref="N11:O11"/>
    <mergeCell ref="P11:Q11"/>
    <mergeCell ref="D10:E10"/>
    <mergeCell ref="F10:G10"/>
    <mergeCell ref="H10:I10"/>
    <mergeCell ref="J10:K10"/>
    <mergeCell ref="N10:O10"/>
    <mergeCell ref="P10:Q10"/>
    <mergeCell ref="P7:Q7"/>
    <mergeCell ref="D8:E8"/>
    <mergeCell ref="F8:G8"/>
    <mergeCell ref="H8:I8"/>
    <mergeCell ref="J8:K8"/>
    <mergeCell ref="L8:M8"/>
    <mergeCell ref="N8:O8"/>
    <mergeCell ref="P8:Q8"/>
    <mergeCell ref="D7:E7"/>
    <mergeCell ref="F7:G7"/>
    <mergeCell ref="H7:I7"/>
    <mergeCell ref="J7:K7"/>
    <mergeCell ref="L7:M7"/>
    <mergeCell ref="N7:O7"/>
    <mergeCell ref="P5:Q5"/>
    <mergeCell ref="D6:E6"/>
    <mergeCell ref="F6:G6"/>
    <mergeCell ref="H6:I6"/>
    <mergeCell ref="J6:K6"/>
    <mergeCell ref="L6:M6"/>
    <mergeCell ref="N6:O6"/>
    <mergeCell ref="P6:Q6"/>
    <mergeCell ref="D5:E5"/>
    <mergeCell ref="F5:G5"/>
    <mergeCell ref="H5:I5"/>
    <mergeCell ref="J5:K5"/>
    <mergeCell ref="L5:M5"/>
    <mergeCell ref="N5:O5"/>
    <mergeCell ref="B1:L1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2017-2018</vt:lpstr>
      <vt:lpstr>2018-2019</vt:lpstr>
      <vt:lpstr>2019-2020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i3-10</dc:creator>
  <cp:lastModifiedBy>Директор</cp:lastModifiedBy>
  <cp:lastPrinted>2018-06-26T10:55:11Z</cp:lastPrinted>
  <dcterms:created xsi:type="dcterms:W3CDTF">2018-06-25T05:37:42Z</dcterms:created>
  <dcterms:modified xsi:type="dcterms:W3CDTF">2023-05-18T12:11:19Z</dcterms:modified>
</cp:coreProperties>
</file>